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kwrwater-my.sharepoint.com/personal/joep_van_den_broeke_kwrwater_nl/Documents/Documenten/TKI/KIP-PFAS/voorbereiding calls/definitieve call tekst/set documenten voor website/"/>
    </mc:Choice>
  </mc:AlternateContent>
  <xr:revisionPtr revIDLastSave="0" documentId="8_{81D0C437-CFFC-4437-A3D0-CA253AD151F6}" xr6:coauthVersionLast="47" xr6:coauthVersionMax="47" xr10:uidLastSave="{00000000-0000-0000-0000-000000000000}"/>
  <bookViews>
    <workbookView xWindow="-60" yWindow="-18120" windowWidth="29040" windowHeight="17520" xr2:uid="{DBDB9858-A35B-4862-B223-F762EB7ABFF6}"/>
  </bookViews>
  <sheets>
    <sheet name="Intro" sheetId="4" r:id="rId1"/>
    <sheet name="Percentages" sheetId="10" r:id="rId2"/>
    <sheet name="Kostensoorten" sheetId="9" r:id="rId3"/>
    <sheet name="Deelnemers" sheetId="1" r:id="rId4"/>
    <sheet name="Projectbegroting" sheetId="7" r:id="rId5"/>
    <sheet name="Kosten Penvoerder" sheetId="11" r:id="rId6"/>
    <sheet name="Kosten Deelnemer..." sheetId="13" r:id="rId7"/>
    <sheet name="Dropdown lijsten" sheetId="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7" l="1"/>
  <c r="H16" i="7"/>
  <c r="D42" i="7"/>
  <c r="L21" i="7" l="1"/>
  <c r="L20" i="7"/>
  <c r="L19" i="7"/>
  <c r="L16" i="7"/>
  <c r="N36" i="7"/>
  <c r="N35" i="7"/>
  <c r="N34" i="7"/>
  <c r="M35" i="7"/>
  <c r="M34" i="7"/>
  <c r="M33" i="7"/>
  <c r="L41" i="7"/>
  <c r="L25" i="7" s="1"/>
  <c r="L40" i="7"/>
  <c r="N40" i="7" s="1"/>
  <c r="L39" i="7"/>
  <c r="M39" i="7" s="1"/>
  <c r="L38" i="7"/>
  <c r="M38" i="7" s="1"/>
  <c r="L37" i="7"/>
  <c r="M37" i="7" s="1"/>
  <c r="L36" i="7"/>
  <c r="M36" i="7" s="1"/>
  <c r="L35" i="7"/>
  <c r="L34" i="7"/>
  <c r="L18" i="7" s="1"/>
  <c r="L33" i="7"/>
  <c r="N33" i="7" s="1"/>
  <c r="L32" i="7"/>
  <c r="M32" i="7" s="1"/>
  <c r="L31" i="7"/>
  <c r="N31" i="7" s="1"/>
  <c r="H41" i="7"/>
  <c r="H40" i="7"/>
  <c r="H39" i="7"/>
  <c r="H38" i="7"/>
  <c r="H37" i="7"/>
  <c r="H36" i="7"/>
  <c r="H35" i="7"/>
  <c r="H34" i="7"/>
  <c r="H33" i="7"/>
  <c r="H32" i="7"/>
  <c r="H31" i="7"/>
  <c r="H25" i="7"/>
  <c r="N25" i="7" s="1"/>
  <c r="H24" i="7"/>
  <c r="N24" i="7" s="1"/>
  <c r="H23" i="7"/>
  <c r="N23" i="7" s="1"/>
  <c r="H22" i="7"/>
  <c r="N22" i="7" s="1"/>
  <c r="H21" i="7"/>
  <c r="N21" i="7" s="1"/>
  <c r="H20" i="7"/>
  <c r="N20" i="7" s="1"/>
  <c r="H19" i="7"/>
  <c r="N19" i="7" s="1"/>
  <c r="H18" i="7"/>
  <c r="N18" i="7" s="1"/>
  <c r="H17" i="7"/>
  <c r="H26" i="7" s="1"/>
  <c r="D49" i="7" s="1"/>
  <c r="N16" i="7"/>
  <c r="O32" i="7"/>
  <c r="O33" i="7"/>
  <c r="O34" i="7"/>
  <c r="O35" i="7"/>
  <c r="K19" i="7" s="1"/>
  <c r="O36" i="7"/>
  <c r="K20" i="7" s="1"/>
  <c r="O37" i="7"/>
  <c r="K21" i="7" s="1"/>
  <c r="O38" i="7"/>
  <c r="K22" i="7" s="1"/>
  <c r="O39" i="7"/>
  <c r="K23" i="7" s="1"/>
  <c r="O40" i="7"/>
  <c r="K24" i="7" s="1"/>
  <c r="O41" i="7"/>
  <c r="K25" i="7" s="1"/>
  <c r="O31" i="7"/>
  <c r="M18" i="7"/>
  <c r="M20" i="7"/>
  <c r="M21" i="7"/>
  <c r="M22" i="7"/>
  <c r="M23" i="7"/>
  <c r="M24" i="7"/>
  <c r="M25" i="7"/>
  <c r="M19" i="7"/>
  <c r="C35" i="13"/>
  <c r="F31" i="13"/>
  <c r="I30" i="13"/>
  <c r="J30" i="13" s="1"/>
  <c r="I29" i="13"/>
  <c r="J29" i="13" s="1"/>
  <c r="I28" i="13"/>
  <c r="J28" i="13" s="1"/>
  <c r="F25" i="13"/>
  <c r="I24" i="13"/>
  <c r="J24" i="13" s="1"/>
  <c r="I23" i="13"/>
  <c r="J23" i="13" s="1"/>
  <c r="I22" i="13"/>
  <c r="J22" i="13" s="1"/>
  <c r="I18" i="13"/>
  <c r="J18" i="13" s="1"/>
  <c r="F18" i="13"/>
  <c r="I17" i="13"/>
  <c r="J17" i="13" s="1"/>
  <c r="F17" i="13"/>
  <c r="J16" i="13"/>
  <c r="I16" i="13"/>
  <c r="F16" i="13"/>
  <c r="J15" i="13"/>
  <c r="I15" i="13"/>
  <c r="F15" i="13"/>
  <c r="I14" i="13"/>
  <c r="J14" i="13" s="1"/>
  <c r="F14" i="13"/>
  <c r="I13" i="13"/>
  <c r="J13" i="13" s="1"/>
  <c r="F13" i="13"/>
  <c r="I12" i="13"/>
  <c r="J12" i="13" s="1"/>
  <c r="I12" i="11"/>
  <c r="I30" i="11"/>
  <c r="J30" i="11" s="1"/>
  <c r="I29" i="11"/>
  <c r="J29" i="11" s="1"/>
  <c r="I28" i="11"/>
  <c r="J28" i="11" s="1"/>
  <c r="I24" i="11"/>
  <c r="J24" i="11" s="1"/>
  <c r="I23" i="11"/>
  <c r="J23" i="11" s="1"/>
  <c r="I22" i="11"/>
  <c r="J22" i="11" s="1"/>
  <c r="I18" i="11"/>
  <c r="J18" i="11" s="1"/>
  <c r="I17" i="11"/>
  <c r="J17" i="11" s="1"/>
  <c r="I16" i="11"/>
  <c r="J16" i="11" s="1"/>
  <c r="I15" i="11"/>
  <c r="J15" i="11" s="1"/>
  <c r="I14" i="11"/>
  <c r="J14" i="11" s="1"/>
  <c r="I13" i="11"/>
  <c r="F13" i="11"/>
  <c r="F14" i="11"/>
  <c r="F15" i="11"/>
  <c r="F16" i="11"/>
  <c r="F17" i="11"/>
  <c r="F18" i="11"/>
  <c r="F31" i="11"/>
  <c r="F25" i="11"/>
  <c r="M40" i="7" l="1"/>
  <c r="N41" i="7"/>
  <c r="M41" i="7"/>
  <c r="L15" i="7"/>
  <c r="K15" i="7" s="1"/>
  <c r="N15" i="7" s="1"/>
  <c r="M31" i="7"/>
  <c r="N32" i="7"/>
  <c r="L17" i="7"/>
  <c r="N37" i="7"/>
  <c r="L22" i="7"/>
  <c r="N38" i="7"/>
  <c r="L23" i="7"/>
  <c r="N39" i="7"/>
  <c r="L24" i="7"/>
  <c r="M17" i="7"/>
  <c r="K16" i="7"/>
  <c r="J25" i="13"/>
  <c r="J19" i="13"/>
  <c r="K18" i="7"/>
  <c r="K17" i="7"/>
  <c r="N17" i="7" s="1"/>
  <c r="J31" i="13"/>
  <c r="J35" i="13" s="1"/>
  <c r="F19" i="13"/>
  <c r="F35" i="13" s="1"/>
  <c r="J25" i="11"/>
  <c r="J31" i="11"/>
  <c r="F19" i="11"/>
  <c r="J13" i="11"/>
  <c r="J12" i="11"/>
  <c r="I35" i="13" l="1"/>
  <c r="J19" i="11"/>
  <c r="J35" i="11" s="1"/>
  <c r="F35" i="11"/>
  <c r="I35" i="11" l="1"/>
  <c r="C31" i="7"/>
  <c r="G42" i="7"/>
  <c r="F42" i="7"/>
  <c r="E42" i="7"/>
  <c r="C41" i="7"/>
  <c r="B41" i="7"/>
  <c r="C40" i="7"/>
  <c r="B40" i="7"/>
  <c r="C39" i="7"/>
  <c r="B39" i="7"/>
  <c r="C38" i="7"/>
  <c r="B38" i="7"/>
  <c r="C37" i="7"/>
  <c r="B37" i="7"/>
  <c r="C36" i="7"/>
  <c r="B36" i="7"/>
  <c r="C35" i="7"/>
  <c r="B35" i="7"/>
  <c r="C34" i="7"/>
  <c r="B34" i="7"/>
  <c r="C33" i="7"/>
  <c r="B33" i="7"/>
  <c r="C32" i="7"/>
  <c r="B32" i="7"/>
  <c r="B31" i="7"/>
  <c r="E26" i="7"/>
  <c r="D26" i="7"/>
  <c r="C25" i="7"/>
  <c r="B25" i="7"/>
  <c r="C24" i="7"/>
  <c r="B24" i="7"/>
  <c r="C23" i="7"/>
  <c r="B23" i="7"/>
  <c r="C22" i="7"/>
  <c r="B22" i="7"/>
  <c r="C21" i="7"/>
  <c r="B21" i="7"/>
  <c r="C20" i="7"/>
  <c r="B20" i="7"/>
  <c r="C19" i="7"/>
  <c r="B19" i="7"/>
  <c r="C18" i="7"/>
  <c r="B18" i="7"/>
  <c r="C17" i="7"/>
  <c r="B17" i="7"/>
  <c r="C16" i="7"/>
  <c r="B16" i="7"/>
  <c r="C15" i="7"/>
  <c r="B15" i="7"/>
  <c r="M16" i="7" l="1"/>
  <c r="K37" i="7"/>
  <c r="K41" i="7"/>
  <c r="K38" i="7"/>
  <c r="K34" i="7"/>
  <c r="K33" i="7"/>
  <c r="K32" i="7"/>
  <c r="K39" i="7"/>
  <c r="K35" i="7"/>
  <c r="K36" i="7"/>
  <c r="K40" i="7"/>
  <c r="H42" i="7"/>
  <c r="N42" i="7" l="1"/>
  <c r="M42" i="7"/>
  <c r="C29" i="1" l="1"/>
  <c r="C30" i="1"/>
  <c r="C31" i="1"/>
  <c r="C32" i="1"/>
  <c r="C33" i="1"/>
  <c r="C34" i="1"/>
  <c r="C35" i="1"/>
  <c r="C36" i="1"/>
  <c r="C37" i="1"/>
  <c r="C38" i="1"/>
  <c r="C28" i="1"/>
  <c r="B32" i="1"/>
  <c r="B33" i="1"/>
  <c r="B34" i="1"/>
  <c r="B35" i="1"/>
  <c r="B36" i="1"/>
  <c r="B37" i="1"/>
  <c r="B38" i="1"/>
  <c r="B29" i="1"/>
  <c r="B30" i="1"/>
  <c r="B31" i="1"/>
  <c r="B28" i="1"/>
  <c r="F26" i="7"/>
  <c r="D43" i="7" l="1"/>
  <c r="K31" i="7"/>
  <c r="K42" i="7" s="1"/>
</calcChain>
</file>

<file path=xl/sharedStrings.xml><?xml version="1.0" encoding="utf-8"?>
<sst xmlns="http://schemas.openxmlformats.org/spreadsheetml/2006/main" count="282" uniqueCount="195">
  <si>
    <t>Projectbegroting PPS-I-programmasubsidie TKI Watertechnologie</t>
  </si>
  <si>
    <t>versie juni 2026</t>
  </si>
  <si>
    <t xml:space="preserve">Deze begroting is opgebouwd uit gele, groene en witte tabbladen: </t>
  </si>
  <si>
    <t>- gele tabbladen moeten verplicht worden ingevuld ('Deelnemers' en 'Projectbegroting')</t>
  </si>
  <si>
    <t>- groene tabbladen zijn optioneel ('Kosten Penvoerder', 'Kosten deelnemer... ')</t>
  </si>
  <si>
    <t>- witte tabbladen zijn ter informatie.</t>
  </si>
  <si>
    <t xml:space="preserve">Stuur de ingevulde Excel-file samen met het projectvoorstel mee. </t>
  </si>
  <si>
    <t>Voor meer informatie: de TKI-coördinatoren van de betrokken onderzoeksorganisaties zijn eerste aanspreekpunt voor projecten.</t>
  </si>
  <si>
    <t>Voor algemene informatie: mail naar info@tkiwatertechnologie.nl</t>
  </si>
  <si>
    <t>Subsidiepercentage PPS-toeslag</t>
  </si>
  <si>
    <t>Subsidie percentages onderzoeksorganisaties</t>
  </si>
  <si>
    <t>Niet-economische activiteiten (IO en EO)</t>
  </si>
  <si>
    <t>Fundamenteel onderzoek</t>
  </si>
  <si>
    <t>Subsidie percentages innovatieve bedrijven</t>
  </si>
  <si>
    <t>Industrieel onderzoek</t>
  </si>
  <si>
    <t>Experimentele Ontwikkeling</t>
  </si>
  <si>
    <t>Subsidie percentages bedrijven MKB-toeslag*</t>
  </si>
  <si>
    <t>Industrieel onderzoek (MKB)</t>
  </si>
  <si>
    <t>Experimentele Ontwikkeling (MKB)</t>
  </si>
  <si>
    <t>Zie voor definities van Fundamenteel, industrieel en experimenteel onderzoek:</t>
  </si>
  <si>
    <t>https://www.rvo.nl/subsidies-financiering/pps-innovatie/definities</t>
  </si>
  <si>
    <t xml:space="preserve">* Als u gebruik wilt maken van een MKB-toeslag, dan kunt u de MKB-toets invullen en meesturen bij uw aanvraag. </t>
  </si>
  <si>
    <t>www.rvo.nl/subsidies-regelingen/subsidiespelregels/standaardformulieren/mkb-toets</t>
  </si>
  <si>
    <t>Volgens de Regeling nationale EZK- en LNV-subsidies mogen de hogere subsidie percentages voor MKB worden toegepast, indien het project daadwerkelijke samenwerking behelst:</t>
  </si>
  <si>
    <t>- tussen ondernemingen waarvan er ten minste één een MKB-bedrijf is […] en geen van de ondernemingen neemt meer dan 70 % van de in aanmerking komende kosten voor haar rekening, of</t>
  </si>
  <si>
    <t>- tussen een onderneming en één of meer organisaties voor onderzoek en kennisverspreiding, waarbij deze organisaties ten minste 10 % van de in aanmerking komende kosten dragen en het recht hebben hun eigen onderzoeksresultaten te publiceren;</t>
  </si>
  <si>
    <t>(artikel 25, zesde lid, onderdeel b, onder i, van de algemene groepsvrijstellingsverordening (AGVV)).</t>
  </si>
  <si>
    <t>Toelichting kostensoorten PPS-toeslag</t>
  </si>
  <si>
    <t xml:space="preserve">De PPS-I programmatoeslag van TKI Watertechnologie is een subsidieregeling van het ministerie van EZ. </t>
  </si>
  <si>
    <t xml:space="preserve">In het Kaderbesluit nationale EZK- en LNV-subsidies en de Regeling nationale EZK- en LNV-subsidies staan bepalingen die belangrijk zijn voor alle subsidieregelingen van het ministerie van EZ. Hieronder staat een toelichting op de kostensoorten. Voor meer informatie: </t>
  </si>
  <si>
    <t>https://www.rvo.nl/onderwerpen/subsidiespelregels/ez</t>
  </si>
  <si>
    <t xml:space="preserve">Loonkosten </t>
  </si>
  <si>
    <r>
      <rPr>
        <b/>
        <sz val="11"/>
        <rFont val="Aptos Narrow"/>
        <family val="2"/>
        <scheme val="minor"/>
      </rPr>
      <t>1. Integrale kostensystematiek</t>
    </r>
    <r>
      <rPr>
        <sz val="11"/>
        <rFont val="Aptos Narrow"/>
        <family val="2"/>
        <scheme val="minor"/>
      </rPr>
      <t xml:space="preserve"> (artikel 12 van het Kaderbesluit Nationale EZ-subsidies) </t>
    </r>
  </si>
  <si>
    <t xml:space="preserve">    Deze methode is vooral geschikt voor grote organisaties die regelmatig subsidie bij RVO aanvragen.</t>
  </si>
  <si>
    <t xml:space="preserve">      De IKS methode dient goedgekeurd te zijn door RvO. </t>
  </si>
  <si>
    <r>
      <rPr>
        <b/>
        <sz val="11"/>
        <rFont val="Aptos Narrow"/>
        <family val="2"/>
        <scheme val="minor"/>
      </rPr>
      <t>2. Loonkosten + 50% opslag systematiek</t>
    </r>
    <r>
      <rPr>
        <sz val="11"/>
        <rFont val="Aptos Narrow"/>
        <family val="2"/>
        <scheme val="minor"/>
      </rPr>
      <t>, (artikel 13 van het Kaderbesluit Nationale EZ-subsidies);</t>
    </r>
  </si>
  <si>
    <t xml:space="preserve">    De directe loonkosten van projectmedewerkers wordt opgevoerd en vermeerderd met 50% opslag.</t>
  </si>
  <si>
    <t xml:space="preserve">    Directe kosten bestaan uit de direct toerekenbare kosten aan de medewerker die het onderzoek uitvoert zoals bruto salaris, werkgeverslasten, pensioen </t>
  </si>
  <si>
    <t xml:space="preserve">    lasten, bonussen (mist vastgelegd in de arbeidsovereenkomst), etc. </t>
  </si>
  <si>
    <t xml:space="preserve">    De jaarkosten worden door 1650 uren gedeeld om het uurtarief te krijgen</t>
  </si>
  <si>
    <r>
      <rPr>
        <b/>
        <sz val="11"/>
        <rFont val="Aptos Narrow"/>
        <family val="2"/>
        <scheme val="minor"/>
      </rPr>
      <t>3. Vast uurtarief van €60,00</t>
    </r>
    <r>
      <rPr>
        <sz val="11"/>
        <rFont val="Aptos Narrow"/>
        <family val="2"/>
        <scheme val="minor"/>
      </rPr>
      <t xml:space="preserve"> (artikel 14 van het Kaderbesluit Nationale EZ-subsidies). </t>
    </r>
  </si>
  <si>
    <t xml:space="preserve">    Een vast uurtarief van € 60,00 per uur. </t>
  </si>
  <si>
    <t>Let op!</t>
  </si>
  <si>
    <t>Een deelnemer mag slechts één van bovenstaande methodieken gebruiken!</t>
  </si>
  <si>
    <t xml:space="preserve">Bij alle tarieven moet een urenadministratie overlegd kunnen worden. Bij een intergale kostensystematiek en loonkosten plus opslag moet ook de onderliggende stukken overlegd kunnen worden ter onderbouwing van de hoogte van het tarief. </t>
  </si>
  <si>
    <t>Investeringen in machines en apparaten die niet uitsluitend voor het project worden gebruikt</t>
  </si>
  <si>
    <t>Afschrijfkosten voor machines en apparaten die niet uitsluitend voor het project worden gebruikt</t>
  </si>
  <si>
    <t>Als u de machine of apparatuur niet uitsluitend voor het project heeft aangeschaft, mag u de afschrijfkosten of leasetermijnen alleen meenemen als door u een sluitende tijdregistratie wordt bijgehouden. De kosten worden dan meegenomen naar evenredigheid van tijd gedurende welke de machine of het apparaat wordt gebruikt voor het project, gerelateerd aan de normale bezetting. Indien u integrale kosten systematiek gebruikt dan kunt u hier alleen kosten opvoeren als de kosten geen deel uitmaken van het integrale kostentarief.</t>
  </si>
  <si>
    <t>Overige kosten</t>
  </si>
  <si>
    <t>Machines en apparaten die uitsluitend voor het project worden gebruikt</t>
  </si>
  <si>
    <t>De kosten van apparatuur, die u speciaal voor een project of bepaalde subsidiabele activiteiten koopt en gebruikt, voert u als 'kosten derden' op in de begroting en bij vaststelling. Het gaat om kosten waarvan de hoogte is aan te tonen op basis van een factuur. Wel moet u voor de bepaling van de subsidiabele kosten de eventuele restwaarde van de apparatuur aftrekken van de aanschafprijs.</t>
  </si>
  <si>
    <t>Voor de bepaling van de restwaarde, van speciaal voor een project aangeschafte apparatuur, geldt als hoofdregel dat de restwaarde bepaald wordt op basis van lineaire afschrijving met een (minimale) afschrijvingstermijn van 5 jaar. Dit is een boekhoudkundige restwaarde.</t>
  </si>
  <si>
    <t>Materialen uit voorraad</t>
  </si>
  <si>
    <t>Onder materialen vallen verbruiksgoederen zoals grondstoffen, onderdelen en chemicaliën.</t>
  </si>
  <si>
    <t>De kosten van het verbruik van materialen, die niet speciaal voor het project zijn aangeschaft, kunt u opvoeren als u het verbruik registreert. Hierbij moet u uitgaan van historische aanschafprijzen. Als u geen administratie van het verbruik van materialen uit voorraad heeft, dan kunt u de kosten niet rechtstreeks aan het project toerekenen.</t>
  </si>
  <si>
    <t>Materialen speciaal voor het project aangeschaft</t>
  </si>
  <si>
    <t>De kosten van materialen die u speciaal voor een project koopt, kunt u bij begroting en bij vaststelling opvoeren onder de post 'kosten derden'. Het gaat namelijk om kosten waarvan de hoogte is aan te tonen op basis van een factuur.</t>
  </si>
  <si>
    <t>Kosten derden en uitbesteding</t>
  </si>
  <si>
    <t>Onder kosten derden vallen de directe projectkosten, waarvoor u facturen van anderen ontvangt en in uw administratie bewaart. Het kan bijvoorbeeld gaan om kosten voor uitbesteding van een deel van het project, om kosten van het inlenen van personeel of om kosten van voor het project geleverde materialen of diensten.</t>
  </si>
  <si>
    <t>Let op: Niet subsidiabele kosten</t>
  </si>
  <si>
    <t>De volgende kosten zijn in ieder geval niet subsidiabel:</t>
  </si>
  <si>
    <t>-</t>
  </si>
  <si>
    <t>Kosten accountant om de controleverklaring op te stellen.</t>
  </si>
  <si>
    <t xml:space="preserve">Kosten voor (administratief) projectmanagement, zoals voortgang monitoring, contracten opstellen tussen samenwerkingspartijen, de voortgangs-rapportages voor RVO, planning, budgettering, escaleren naar stuurgroep, projectbesturing, projectbewaking. </t>
  </si>
  <si>
    <t xml:space="preserve">Kosten voor binnenlandse reiskosten. </t>
  </si>
  <si>
    <t>Kosten voor kennisverspreidingsactiviteiten, omdat kennisverspreiding niet past binnen de definitie van onderzoek en ontwikkeling. In een aantal TSE-subsidiemodules is onvoldoende kennisverspreiding overigens wel een afwijzingsgrond of een reden om lager te scoren op de rangschikkingscriteria.</t>
  </si>
  <si>
    <t>Deelnemers</t>
  </si>
  <si>
    <t>Vul alle gele velden en blauwe dropdown keuzes in. De witte vakken vullen zichzelf.</t>
  </si>
  <si>
    <t xml:space="preserve">Wilt u deelnemers toevoegen dan graag op de laatste deelnemer gaan staan en een regel erboven toevoegen. Doe hetzelfde in het tabblad 'Projectbegroting'. </t>
  </si>
  <si>
    <t xml:space="preserve">Kopieer de  tabel 'Overzicht samenwerkingspartners' in het projectvoorstel. Stuur deze Excel-file samen met het projectvoorstel mee. </t>
  </si>
  <si>
    <t>Project titel</t>
  </si>
  <si>
    <t>…</t>
  </si>
  <si>
    <t>Versie/datum</t>
  </si>
  <si>
    <t>Overzicht samenwerkingspartners</t>
  </si>
  <si>
    <t>Deelnemer</t>
  </si>
  <si>
    <t>Naam organisatie</t>
  </si>
  <si>
    <t>Contactpersoon</t>
  </si>
  <si>
    <t>E-mail</t>
  </si>
  <si>
    <r>
      <t>Adres + PC + Plaats (+Land</t>
    </r>
    <r>
      <rPr>
        <b/>
        <sz val="11"/>
        <color theme="1"/>
        <rFont val="Aptos Narrow"/>
        <family val="2"/>
        <scheme val="minor"/>
      </rPr>
      <t>*</t>
    </r>
    <r>
      <rPr>
        <sz val="11"/>
        <color theme="1"/>
        <rFont val="Aptos Narrow"/>
        <family val="2"/>
        <scheme val="minor"/>
      </rPr>
      <t>)</t>
    </r>
  </si>
  <si>
    <t>KvK nummer</t>
  </si>
  <si>
    <t>Penvoerder</t>
  </si>
  <si>
    <t>organisatie A</t>
  </si>
  <si>
    <t>Deelnemer 1</t>
  </si>
  <si>
    <t>organisatie B</t>
  </si>
  <si>
    <t>Deelnemer 2</t>
  </si>
  <si>
    <t>organisatie C</t>
  </si>
  <si>
    <t>Deelnemer 3</t>
  </si>
  <si>
    <t>Deelnemer 4</t>
  </si>
  <si>
    <t>Deelnemer 5</t>
  </si>
  <si>
    <t>Deelnemer 6</t>
  </si>
  <si>
    <t>Deelnemer 7</t>
  </si>
  <si>
    <t>Deelnemer 8</t>
  </si>
  <si>
    <t>Deelnemer 9</t>
  </si>
  <si>
    <t>Deelnemer 10</t>
  </si>
  <si>
    <t>Type organisatie</t>
  </si>
  <si>
    <t>Status bij indienen voorstel**</t>
  </si>
  <si>
    <t>Korte omschrijving rol in project</t>
  </si>
  <si>
    <t>Methode uurtarief</t>
  </si>
  <si>
    <t>Onderzoeksorganisatie</t>
  </si>
  <si>
    <t>Eerste contact gelegd</t>
  </si>
  <si>
    <t>IKS</t>
  </si>
  <si>
    <t>MKB</t>
  </si>
  <si>
    <t>Mondeling toegezegd</t>
  </si>
  <si>
    <t>Loon+50%</t>
  </si>
  <si>
    <t>Grootbedrijf</t>
  </si>
  <si>
    <t>Schriftelijke intentie</t>
  </si>
  <si>
    <t>Vast tarief € 60</t>
  </si>
  <si>
    <t>Belangenorganisatie/ANBI</t>
  </si>
  <si>
    <t>Overeenkomst getekend</t>
  </si>
  <si>
    <t>(Enkel cash)</t>
  </si>
  <si>
    <t>Rijksoverheid</t>
  </si>
  <si>
    <t>Provincie</t>
  </si>
  <si>
    <t>Gemeente</t>
  </si>
  <si>
    <t>Anders overheid</t>
  </si>
  <si>
    <t>Overig</t>
  </si>
  <si>
    <t>*Land: Vermeld bij buitenlandse bedrijven ook het land.</t>
  </si>
  <si>
    <t>**Status bij indienen voorstel: deze status is ter informatie aan TKI en programmateam KIP PFAS Bodem t.b.v. beoordeling van het voorstel</t>
  </si>
  <si>
    <t>Projectbegroting</t>
  </si>
  <si>
    <t xml:space="preserve">Vul de projectkosten en financiering van elke deelnemer op deze sheet in. Vul de gele velden en de blauwe dropdown keuzes. De witte velden vullen zichzelf. </t>
  </si>
  <si>
    <t xml:space="preserve">Optioneel: specificatie van projectkosten in een apart kosten-tabblad per deelnemer. U kunt het kosten-tabblad per deelnemer zo vaak kopiëren als nodig. </t>
  </si>
  <si>
    <t>Niet-optioneel: een apart kosten-tabblad is verplicht, als een deelnemer binnen het project activiteiten uitvoert met verschillende subsidie-percentages. Neem totaalkosten en Max PPS-% over naar deze projectbegroting.</t>
  </si>
  <si>
    <t xml:space="preserve">Voor deelnemers die enkel een cash bijdrage leveren, worden géén kosten opgenomen bij de projectkosten. </t>
  </si>
  <si>
    <t>Zorg dat alle checks OK zijn.</t>
  </si>
  <si>
    <t xml:space="preserve">Kopieer de tabellen 'Projectkosten' en 'Financiering' in het projectvoorstel. Stuur deze Excel-file samen met het projectvoorstel mee. </t>
  </si>
  <si>
    <t>Projectkosten</t>
  </si>
  <si>
    <t>Tabel voor check op maximaal mogelijke PPS-toeslag</t>
  </si>
  <si>
    <t>Personele kosten
(k€ excl. BTW)</t>
  </si>
  <si>
    <t>Machines en apparaten
(k€ excl. BTW)</t>
  </si>
  <si>
    <t>Overige
kosten
(k€ excl. BTW)</t>
  </si>
  <si>
    <t>Type activiteit (kies de passende activiteit)</t>
  </si>
  <si>
    <t>Totaal projectkosten
(k€ excl. BTW)</t>
  </si>
  <si>
    <t>Toelichting activiteit</t>
  </si>
  <si>
    <t>Max mogelijke
PPS-toeslag
(k€)</t>
  </si>
  <si>
    <t>Max
PPS-%
(%)</t>
  </si>
  <si>
    <t>Gevraagde PPS-%
(%)</t>
  </si>
  <si>
    <t>IO</t>
  </si>
  <si>
    <t>Totaal</t>
  </si>
  <si>
    <t>Financiering</t>
  </si>
  <si>
    <t>Tabel voor diverse checks</t>
  </si>
  <si>
    <t>Gevraagde
PPS-toeslag
(k€)</t>
  </si>
  <si>
    <t>Eigen in-kind bijdrage
(k€)</t>
  </si>
  <si>
    <t>Ontvangst cash bijdrage
(k€)</t>
  </si>
  <si>
    <t>Betaling cash bijdrage
(k€)</t>
  </si>
  <si>
    <t>Totaal financiering
(k€ excl. BTW)</t>
  </si>
  <si>
    <t>Toelichting financiering</t>
  </si>
  <si>
    <t>Check:
kosten -/-financiering</t>
  </si>
  <si>
    <t>Privaat, publiek of onderzoek?</t>
  </si>
  <si>
    <t>Privaat
in-kind bijdrage (k€)</t>
  </si>
  <si>
    <t>Privaat betaling cash bijdrage (k€)</t>
  </si>
  <si>
    <t>Publieke partij?</t>
  </si>
  <si>
    <t>PPS-toeslag t.o.v. totale projectkosten:</t>
  </si>
  <si>
    <t>Check op specifieke voorwaarden voor KIP PFAS Bodem</t>
  </si>
  <si>
    <t>Totaal aandeel PPS toeslag in projectbegroting</t>
  </si>
  <si>
    <t>Maximaal 50% van de financiering van het project wordt verkregen uit de PPS regeling</t>
  </si>
  <si>
    <t xml:space="preserve">De gevraagde PPS-toeslag van een deelnemer kan niet hoger zijn dan de maximale PPS-toeslag.  </t>
  </si>
  <si>
    <t xml:space="preserve">Een partij die subsidie ontvangt, kan geen cash-bijdrage leveren aan een tweede partij in het consortium die ook subsidie ontvangt. </t>
  </si>
  <si>
    <t>Een publieke partij ontvangt geen PPS-toeslag.</t>
  </si>
  <si>
    <t>Kosten per deelnemer</t>
  </si>
  <si>
    <t>Wilt u rijen toevoegen dan graag op de laatste regel van de categorie gaan staan en een regel erboven toevoegen.</t>
  </si>
  <si>
    <t xml:space="preserve"> </t>
  </si>
  <si>
    <r>
      <t xml:space="preserve">Personele kosten
</t>
    </r>
    <r>
      <rPr>
        <sz val="11"/>
        <color theme="1"/>
        <rFont val="Aptos Narrow"/>
        <family val="2"/>
        <scheme val="minor"/>
      </rPr>
      <t>Omschrijving activiteit</t>
    </r>
  </si>
  <si>
    <t>Uren*
(aantal)</t>
  </si>
  <si>
    <t>Uurtarief*
(€ per uur)</t>
  </si>
  <si>
    <r>
      <t>Totaal kosten
(</t>
    </r>
    <r>
      <rPr>
        <b/>
        <sz val="11"/>
        <color theme="1"/>
        <rFont val="Aptos Narrow"/>
        <family val="2"/>
        <scheme val="minor"/>
      </rPr>
      <t>k</t>
    </r>
    <r>
      <rPr>
        <sz val="11"/>
        <color theme="1"/>
        <rFont val="Aptos Narrow"/>
        <family val="2"/>
        <scheme val="minor"/>
      </rPr>
      <t>€ excl. BTW)</t>
    </r>
  </si>
  <si>
    <t>Type activiteit</t>
  </si>
  <si>
    <t>PPS-%
(%)</t>
  </si>
  <si>
    <t>Max mogelijke
PPS-toeslag (k€)</t>
  </si>
  <si>
    <t>* De kolommen uren en uurtarief zijn enkel bedoeld als rekenhulp.</t>
  </si>
  <si>
    <t xml:space="preserve">De totaal kosten per activiteit mogen ook direct worden ingevuld. </t>
  </si>
  <si>
    <r>
      <rPr>
        <b/>
        <sz val="11"/>
        <color theme="1"/>
        <rFont val="Aptos Narrow"/>
        <family val="2"/>
        <scheme val="minor"/>
      </rPr>
      <t xml:space="preserve">Investeringen in machines en apparaten
</t>
    </r>
    <r>
      <rPr>
        <sz val="11"/>
        <color theme="1"/>
        <rFont val="Aptos Narrow"/>
        <family val="2"/>
        <scheme val="minor"/>
      </rPr>
      <t>Omschrijving</t>
    </r>
  </si>
  <si>
    <r>
      <rPr>
        <b/>
        <sz val="11"/>
        <color theme="1"/>
        <rFont val="Aptos Narrow"/>
        <family val="2"/>
        <scheme val="minor"/>
      </rPr>
      <t xml:space="preserve">Overige kosten
</t>
    </r>
    <r>
      <rPr>
        <sz val="11"/>
        <color theme="1"/>
        <rFont val="Aptos Narrow"/>
        <family val="2"/>
        <scheme val="minor"/>
      </rPr>
      <t>Omschrijving</t>
    </r>
  </si>
  <si>
    <t>Totaal projectkosten</t>
  </si>
  <si>
    <t>Totaal kosten
(k€ excl. BTW)</t>
  </si>
  <si>
    <t>Max
PPS-%</t>
  </si>
  <si>
    <t>Deze maximaal mogelijke PPS-toeslag wordt in het tabblad 'projectbegroting' nog getoetst aan subsidievoorwaarden.</t>
  </si>
  <si>
    <t>Totaal project</t>
  </si>
  <si>
    <t>Deelnemer ….</t>
  </si>
  <si>
    <t>Status bij indienen voorstel</t>
  </si>
  <si>
    <t>onderzoek</t>
  </si>
  <si>
    <t>Integrale Kosten Systematiek</t>
  </si>
  <si>
    <t>FO/onderz</t>
  </si>
  <si>
    <t>Fundamenteel onderzoek en niet-economische activiteiten van onderzoeksorganisaties</t>
  </si>
  <si>
    <t>privaat</t>
  </si>
  <si>
    <t>Loonkosten plus 50% opslag</t>
  </si>
  <si>
    <t>Vast uurtarief € 60,00</t>
  </si>
  <si>
    <t>EO</t>
  </si>
  <si>
    <t>Experimenteel onderzoek</t>
  </si>
  <si>
    <t>Géén activiteiten, enkel cash-bijdrage</t>
  </si>
  <si>
    <t>IO (MKB)</t>
  </si>
  <si>
    <t>publiek</t>
  </si>
  <si>
    <t>EO (MKB)</t>
  </si>
  <si>
    <t>Experimenteel onderzoek (MKB)</t>
  </si>
  <si>
    <t>Verschillende</t>
  </si>
  <si>
    <t>Meerdere type activiteiten met verschillende subsidie-percentages binnen het project</t>
  </si>
  <si>
    <t>vul zelf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</si>
</sst>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0;\-0;;"/>
  </numFmts>
  <fonts count="24">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8"/>
      <color theme="1"/>
      <name val="Aptos Narrow"/>
      <family val="2"/>
      <scheme val="minor"/>
    </font>
    <font>
      <i/>
      <sz val="11"/>
      <color theme="1"/>
      <name val="Aptos Narrow"/>
      <family val="2"/>
      <scheme val="minor"/>
    </font>
    <font>
      <b/>
      <sz val="16"/>
      <color theme="1"/>
      <name val="Aptos Narrow"/>
      <family val="2"/>
      <scheme val="minor"/>
    </font>
    <font>
      <sz val="9"/>
      <color theme="1"/>
      <name val="Aptos Narrow"/>
      <family val="2"/>
      <scheme val="minor"/>
    </font>
    <font>
      <sz val="10"/>
      <name val="Times New Roman"/>
      <family val="1"/>
    </font>
    <font>
      <u/>
      <sz val="7.5"/>
      <color indexed="12"/>
      <name val="Times New Roman"/>
      <family val="1"/>
    </font>
    <font>
      <sz val="11"/>
      <name val="Aptos Narrow"/>
      <family val="2"/>
      <scheme val="minor"/>
    </font>
    <font>
      <u/>
      <sz val="11"/>
      <color theme="10"/>
      <name val="Aptos Narrow"/>
      <family val="2"/>
      <scheme val="minor"/>
    </font>
    <font>
      <b/>
      <sz val="11"/>
      <color theme="0"/>
      <name val="Aptos Narrow"/>
      <family val="2"/>
      <scheme val="minor"/>
    </font>
    <font>
      <sz val="8.5"/>
      <color theme="1"/>
      <name val="Aptos Narrow"/>
      <family val="2"/>
      <scheme val="minor"/>
    </font>
    <font>
      <b/>
      <sz val="14"/>
      <name val="Aptos Narrow"/>
      <family val="2"/>
      <scheme val="minor"/>
    </font>
    <font>
      <b/>
      <sz val="11"/>
      <name val="Aptos Narrow"/>
      <family val="2"/>
      <scheme val="minor"/>
    </font>
    <font>
      <sz val="11"/>
      <color indexed="9"/>
      <name val="Aptos Narrow"/>
      <family val="2"/>
      <scheme val="minor"/>
    </font>
    <font>
      <b/>
      <sz val="11"/>
      <color rgb="FFFF0000"/>
      <name val="Aptos Narrow"/>
      <family val="2"/>
      <scheme val="minor"/>
    </font>
    <font>
      <b/>
      <u/>
      <sz val="11"/>
      <name val="Aptos Narrow"/>
      <family val="2"/>
      <scheme val="minor"/>
    </font>
    <font>
      <sz val="11"/>
      <color rgb="FF3E3E3E"/>
      <name val="Aptos Narrow"/>
      <family val="2"/>
      <scheme val="minor"/>
    </font>
    <font>
      <b/>
      <sz val="11"/>
      <color rgb="FF3E3E3E"/>
      <name val="Aptos Narrow"/>
      <family val="2"/>
      <scheme val="minor"/>
    </font>
    <font>
      <b/>
      <sz val="16"/>
      <color indexed="9"/>
      <name val="Aptos Narrow"/>
      <family val="2"/>
      <scheme val="minor"/>
    </font>
    <font>
      <b/>
      <sz val="16"/>
      <color theme="0"/>
      <name val="Aptos Narrow"/>
      <family val="2"/>
      <scheme val="minor"/>
    </font>
    <font>
      <b/>
      <i/>
      <sz val="11"/>
      <color theme="1"/>
      <name val="Aptos Narrow"/>
      <family val="2"/>
      <scheme val="minor"/>
    </font>
  </fonts>
  <fills count="8">
    <fill>
      <patternFill patternType="none"/>
    </fill>
    <fill>
      <patternFill patternType="gray125"/>
    </fill>
    <fill>
      <patternFill patternType="solid">
        <fgColor rgb="FFFFFFCC"/>
        <bgColor indexed="64"/>
      </patternFill>
    </fill>
    <fill>
      <patternFill patternType="solid">
        <fgColor theme="3" tint="0.89999084444715716"/>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11" fillId="0" borderId="0" applyNumberFormat="0" applyFill="0" applyBorder="0" applyAlignment="0" applyProtection="0"/>
  </cellStyleXfs>
  <cellXfs count="164">
    <xf numFmtId="0" fontId="0" fillId="0" borderId="0" xfId="0"/>
    <xf numFmtId="0" fontId="2" fillId="0" borderId="0" xfId="0" applyFont="1"/>
    <xf numFmtId="0" fontId="0" fillId="0" borderId="0" xfId="0" applyAlignment="1">
      <alignment horizontal="left" indent="1"/>
    </xf>
    <xf numFmtId="0" fontId="0" fillId="0" borderId="2" xfId="0" applyBorder="1" applyAlignment="1">
      <alignment horizontal="left" indent="1"/>
    </xf>
    <xf numFmtId="0" fontId="0" fillId="0" borderId="1" xfId="0" applyBorder="1" applyAlignment="1">
      <alignment horizontal="left" indent="1"/>
    </xf>
    <xf numFmtId="49" fontId="0" fillId="2" borderId="3" xfId="0" applyNumberFormat="1" applyFill="1" applyBorder="1" applyAlignment="1">
      <alignment horizontal="left" indent="1"/>
    </xf>
    <xf numFmtId="0" fontId="0" fillId="2" borderId="3" xfId="0" applyFill="1" applyBorder="1" applyAlignment="1">
      <alignment horizontal="left" indent="1"/>
    </xf>
    <xf numFmtId="49" fontId="0" fillId="2" borderId="4" xfId="0" applyNumberFormat="1" applyFill="1" applyBorder="1" applyAlignment="1">
      <alignment horizontal="left" indent="1"/>
    </xf>
    <xf numFmtId="0" fontId="0" fillId="2" borderId="4" xfId="0" applyFill="1" applyBorder="1" applyAlignment="1">
      <alignment horizontal="left" indent="1"/>
    </xf>
    <xf numFmtId="0" fontId="0" fillId="3" borderId="5" xfId="0" applyFill="1" applyBorder="1" applyAlignment="1">
      <alignment horizontal="left" indent="1"/>
    </xf>
    <xf numFmtId="0" fontId="0" fillId="2" borderId="5" xfId="0" applyFill="1" applyBorder="1" applyAlignment="1">
      <alignment horizontal="left" indent="1"/>
    </xf>
    <xf numFmtId="0" fontId="0" fillId="3" borderId="3" xfId="0" applyFill="1" applyBorder="1" applyAlignment="1">
      <alignment horizontal="left" indent="1"/>
    </xf>
    <xf numFmtId="0" fontId="0" fillId="3" borderId="4" xfId="0" applyFill="1" applyBorder="1" applyAlignment="1">
      <alignment horizontal="left" indent="1"/>
    </xf>
    <xf numFmtId="0" fontId="0" fillId="0" borderId="0" xfId="0" applyAlignment="1">
      <alignment horizontal="left" vertical="center"/>
    </xf>
    <xf numFmtId="0" fontId="0" fillId="0" borderId="0" xfId="0" applyAlignment="1">
      <alignment horizontal="left" vertical="center" indent="1"/>
    </xf>
    <xf numFmtId="0" fontId="2" fillId="0" borderId="0" xfId="0" applyFont="1" applyAlignment="1">
      <alignment horizontal="left" vertical="center" indent="1"/>
    </xf>
    <xf numFmtId="0" fontId="0" fillId="0" borderId="0" xfId="0" applyAlignment="1">
      <alignment horizontal="left" vertical="center" wrapText="1" indent="1"/>
    </xf>
    <xf numFmtId="0" fontId="0" fillId="0" borderId="1" xfId="0" applyBorder="1" applyAlignment="1">
      <alignment horizontal="left" wrapText="1" indent="1"/>
    </xf>
    <xf numFmtId="0" fontId="0" fillId="0" borderId="0" xfId="0" applyAlignment="1">
      <alignment horizontal="left" wrapText="1" indent="1"/>
    </xf>
    <xf numFmtId="0" fontId="5" fillId="2" borderId="3" xfId="0" applyFont="1" applyFill="1" applyBorder="1" applyAlignment="1">
      <alignment horizontal="left" vertical="center" indent="1"/>
    </xf>
    <xf numFmtId="0" fontId="0" fillId="0" borderId="6" xfId="0" applyBorder="1" applyAlignment="1">
      <alignment horizontal="left" vertical="center" indent="1"/>
    </xf>
    <xf numFmtId="0" fontId="0" fillId="2" borderId="3" xfId="0" applyFill="1" applyBorder="1" applyAlignment="1">
      <alignment horizontal="right" vertical="center" indent="1"/>
    </xf>
    <xf numFmtId="0" fontId="0" fillId="0" borderId="0" xfId="0" applyAlignment="1">
      <alignment horizontal="right" vertical="center" indent="1"/>
    </xf>
    <xf numFmtId="0" fontId="0" fillId="2" borderId="4" xfId="0" applyFill="1" applyBorder="1" applyAlignment="1">
      <alignment horizontal="right" vertical="center" indent="1"/>
    </xf>
    <xf numFmtId="0" fontId="0" fillId="0" borderId="0" xfId="0" applyAlignment="1">
      <alignment horizontal="left"/>
    </xf>
    <xf numFmtId="164" fontId="0" fillId="2" borderId="3" xfId="0" applyNumberFormat="1" applyFill="1" applyBorder="1" applyAlignment="1">
      <alignment horizontal="right" vertical="center" indent="1"/>
    </xf>
    <xf numFmtId="0" fontId="4" fillId="0" borderId="0" xfId="0" applyFont="1" applyAlignment="1">
      <alignment horizontal="left"/>
    </xf>
    <xf numFmtId="0" fontId="0" fillId="4" borderId="5" xfId="0" applyFill="1" applyBorder="1" applyAlignment="1">
      <alignment horizontal="left" indent="1"/>
    </xf>
    <xf numFmtId="0" fontId="0" fillId="4" borderId="3" xfId="0" applyFill="1" applyBorder="1" applyAlignment="1">
      <alignment horizontal="left" indent="1"/>
    </xf>
    <xf numFmtId="0" fontId="0" fillId="4" borderId="4" xfId="0" applyFill="1" applyBorder="1" applyAlignment="1">
      <alignment horizontal="left" indent="1"/>
    </xf>
    <xf numFmtId="0" fontId="0" fillId="4" borderId="3" xfId="0" applyFill="1" applyBorder="1" applyAlignment="1">
      <alignment horizontal="left" vertical="center" indent="1"/>
    </xf>
    <xf numFmtId="0" fontId="0" fillId="4" borderId="4" xfId="0" applyFill="1" applyBorder="1" applyAlignment="1">
      <alignment horizontal="left" vertical="center" indent="1"/>
    </xf>
    <xf numFmtId="164" fontId="0" fillId="4" borderId="3" xfId="0" applyNumberFormat="1" applyFill="1" applyBorder="1" applyAlignment="1">
      <alignment horizontal="right" vertical="center" indent="1"/>
    </xf>
    <xf numFmtId="164" fontId="0" fillId="4" borderId="4" xfId="0" applyNumberFormat="1" applyFill="1" applyBorder="1" applyAlignment="1">
      <alignment horizontal="right" vertical="center" indent="1"/>
    </xf>
    <xf numFmtId="164" fontId="0" fillId="4" borderId="1" xfId="0" applyNumberFormat="1" applyFill="1" applyBorder="1" applyAlignment="1">
      <alignment horizontal="right" vertical="center" indent="1"/>
    </xf>
    <xf numFmtId="0" fontId="0" fillId="4" borderId="1" xfId="0" applyFill="1" applyBorder="1" applyAlignment="1">
      <alignment horizontal="left" indent="1"/>
    </xf>
    <xf numFmtId="0" fontId="0" fillId="2" borderId="6" xfId="0" applyFill="1" applyBorder="1" applyAlignment="1">
      <alignment horizontal="left" vertical="center"/>
    </xf>
    <xf numFmtId="0" fontId="0" fillId="2" borderId="11" xfId="0" applyFill="1" applyBorder="1" applyAlignment="1">
      <alignment horizontal="left" vertical="center"/>
    </xf>
    <xf numFmtId="0" fontId="0" fillId="2" borderId="6" xfId="0" applyFill="1" applyBorder="1" applyAlignment="1">
      <alignment horizontal="left"/>
    </xf>
    <xf numFmtId="0" fontId="0" fillId="2" borderId="8" xfId="0" applyFill="1" applyBorder="1" applyAlignment="1">
      <alignment horizontal="left"/>
    </xf>
    <xf numFmtId="0" fontId="0" fillId="2" borderId="11" xfId="0" applyFill="1" applyBorder="1" applyAlignment="1">
      <alignment horizontal="left"/>
    </xf>
    <xf numFmtId="0" fontId="0" fillId="2" borderId="10" xfId="0" applyFill="1" applyBorder="1" applyAlignment="1">
      <alignment horizontal="left"/>
    </xf>
    <xf numFmtId="0" fontId="0" fillId="4" borderId="5" xfId="0" applyFill="1" applyBorder="1" applyAlignment="1">
      <alignment horizontal="left" vertical="center" indent="1"/>
    </xf>
    <xf numFmtId="0" fontId="6" fillId="0" borderId="0" xfId="0" applyFont="1" applyAlignment="1">
      <alignment horizontal="left" vertical="center" indent="1"/>
    </xf>
    <xf numFmtId="8" fontId="0" fillId="0" borderId="0" xfId="0" applyNumberFormat="1" applyAlignment="1">
      <alignment horizontal="left"/>
    </xf>
    <xf numFmtId="0" fontId="0" fillId="3" borderId="3" xfId="0" applyFill="1" applyBorder="1" applyAlignment="1">
      <alignment horizontal="right" vertical="center" indent="1"/>
    </xf>
    <xf numFmtId="0" fontId="0" fillId="3" borderId="4" xfId="0" applyFill="1" applyBorder="1" applyAlignment="1">
      <alignment horizontal="right" vertical="center" indent="1"/>
    </xf>
    <xf numFmtId="0" fontId="0" fillId="4" borderId="3" xfId="0" applyFill="1" applyBorder="1" applyAlignment="1">
      <alignment horizontal="right" vertical="center" indent="1"/>
    </xf>
    <xf numFmtId="0" fontId="0" fillId="4" borderId="4" xfId="0" applyFill="1" applyBorder="1" applyAlignment="1">
      <alignment horizontal="right" vertical="center" indent="1"/>
    </xf>
    <xf numFmtId="9" fontId="0" fillId="0" borderId="1" xfId="1" applyFont="1" applyBorder="1" applyAlignment="1">
      <alignment horizontal="right" vertical="center" indent="1"/>
    </xf>
    <xf numFmtId="0" fontId="0" fillId="0" borderId="0" xfId="0" applyAlignment="1">
      <alignment vertical="center"/>
    </xf>
    <xf numFmtId="0" fontId="0" fillId="4" borderId="5" xfId="0" applyFill="1" applyBorder="1" applyAlignment="1">
      <alignment horizontal="right" vertical="center" indent="1"/>
    </xf>
    <xf numFmtId="0" fontId="0" fillId="0" borderId="5" xfId="0" applyBorder="1" applyAlignment="1">
      <alignment horizontal="left" wrapText="1" indent="1"/>
    </xf>
    <xf numFmtId="0" fontId="5" fillId="2" borderId="4" xfId="0" applyFont="1" applyFill="1" applyBorder="1" applyAlignment="1">
      <alignment horizontal="left" vertical="center" indent="1"/>
    </xf>
    <xf numFmtId="0" fontId="0" fillId="0" borderId="8" xfId="0" applyBorder="1"/>
    <xf numFmtId="0" fontId="0" fillId="0" borderId="12" xfId="0" applyBorder="1"/>
    <xf numFmtId="17" fontId="0" fillId="0" borderId="12" xfId="0" applyNumberFormat="1" applyBorder="1"/>
    <xf numFmtId="0" fontId="0" fillId="0" borderId="10" xfId="0" applyBorder="1"/>
    <xf numFmtId="0" fontId="0" fillId="0" borderId="7" xfId="0" applyBorder="1" applyAlignment="1">
      <alignment horizontal="left" vertical="center" indent="2"/>
    </xf>
    <xf numFmtId="0" fontId="6" fillId="0" borderId="13" xfId="0" applyFont="1" applyBorder="1" applyAlignment="1">
      <alignment horizontal="left" vertical="center" indent="2"/>
    </xf>
    <xf numFmtId="0" fontId="7" fillId="0" borderId="13" xfId="0" applyFont="1" applyBorder="1" applyAlignment="1">
      <alignment horizontal="left" vertical="center" indent="2"/>
    </xf>
    <xf numFmtId="0" fontId="0" fillId="0" borderId="13" xfId="0" applyBorder="1" applyAlignment="1">
      <alignment horizontal="left" vertical="center" indent="2"/>
    </xf>
    <xf numFmtId="0" fontId="0" fillId="0" borderId="9" xfId="0" applyBorder="1"/>
    <xf numFmtId="0" fontId="10" fillId="0" borderId="0" xfId="0" applyFont="1"/>
    <xf numFmtId="0" fontId="12" fillId="0" borderId="0" xfId="0" applyFont="1"/>
    <xf numFmtId="9" fontId="0" fillId="0" borderId="0" xfId="0" applyNumberFormat="1"/>
    <xf numFmtId="0" fontId="0" fillId="0" borderId="14" xfId="0" applyBorder="1"/>
    <xf numFmtId="9" fontId="0" fillId="0" borderId="14" xfId="0" applyNumberFormat="1" applyBorder="1"/>
    <xf numFmtId="0" fontId="0" fillId="0" borderId="0" xfId="0" applyAlignment="1">
      <alignment wrapText="1"/>
    </xf>
    <xf numFmtId="0" fontId="2" fillId="6" borderId="14" xfId="0" applyFont="1" applyFill="1" applyBorder="1"/>
    <xf numFmtId="0" fontId="11" fillId="0" borderId="0" xfId="4" applyFill="1" applyAlignment="1">
      <alignment vertical="top" wrapText="1"/>
    </xf>
    <xf numFmtId="0" fontId="10" fillId="0" borderId="0" xfId="0" applyFont="1" applyAlignment="1">
      <alignment wrapText="1"/>
    </xf>
    <xf numFmtId="0" fontId="15" fillId="0" borderId="0" xfId="0" applyFont="1" applyAlignment="1">
      <alignment wrapText="1"/>
    </xf>
    <xf numFmtId="0" fontId="10" fillId="0" borderId="0" xfId="0" applyFont="1" applyAlignment="1">
      <alignment vertical="top" wrapText="1"/>
    </xf>
    <xf numFmtId="0" fontId="16" fillId="5" borderId="0" xfId="0" applyFont="1" applyFill="1"/>
    <xf numFmtId="0" fontId="16" fillId="0" borderId="0" xfId="0" applyFont="1"/>
    <xf numFmtId="0" fontId="17" fillId="0" borderId="0" xfId="0" applyFont="1" applyAlignment="1">
      <alignment vertical="top" wrapText="1"/>
    </xf>
    <xf numFmtId="0" fontId="18" fillId="0" borderId="0" xfId="3" applyFont="1" applyFill="1" applyBorder="1" applyAlignment="1" applyProtection="1">
      <alignment horizontal="center" vertical="top" wrapText="1"/>
    </xf>
    <xf numFmtId="0" fontId="10" fillId="0" borderId="0" xfId="0" applyFont="1" applyAlignment="1">
      <alignment vertical="top"/>
    </xf>
    <xf numFmtId="0" fontId="15" fillId="0" borderId="0" xfId="0" applyFont="1" applyAlignment="1">
      <alignment vertical="top" wrapText="1"/>
    </xf>
    <xf numFmtId="0" fontId="19" fillId="0" borderId="0" xfId="0" applyFont="1" applyAlignment="1">
      <alignment vertical="center" wrapText="1"/>
    </xf>
    <xf numFmtId="0" fontId="20" fillId="0" borderId="0" xfId="0" applyFont="1" applyAlignment="1">
      <alignment vertical="center" wrapText="1"/>
    </xf>
    <xf numFmtId="0" fontId="19" fillId="0" borderId="0" xfId="0" applyFont="1" applyAlignment="1">
      <alignment wrapText="1"/>
    </xf>
    <xf numFmtId="0" fontId="10" fillId="0" borderId="0" xfId="0" applyFont="1" applyAlignment="1">
      <alignment horizontal="left" wrapText="1"/>
    </xf>
    <xf numFmtId="0" fontId="10" fillId="0" borderId="0" xfId="0" quotePrefix="1" applyFont="1" applyAlignment="1">
      <alignment wrapText="1"/>
    </xf>
    <xf numFmtId="0" fontId="10" fillId="0" borderId="0" xfId="3" applyFont="1" applyFill="1" applyBorder="1" applyAlignment="1" applyProtection="1">
      <alignment horizontal="left" vertical="top" wrapText="1"/>
    </xf>
    <xf numFmtId="0" fontId="21" fillId="5" borderId="0" xfId="0" applyFont="1" applyFill="1" applyAlignment="1">
      <alignment wrapText="1"/>
    </xf>
    <xf numFmtId="0" fontId="22" fillId="5" borderId="0" xfId="0" applyFont="1" applyFill="1" applyAlignment="1">
      <alignment wrapText="1"/>
    </xf>
    <xf numFmtId="0" fontId="14" fillId="0" borderId="0" xfId="0" applyFont="1"/>
    <xf numFmtId="0" fontId="11" fillId="0" borderId="0" xfId="4" applyFill="1"/>
    <xf numFmtId="0" fontId="11" fillId="0" borderId="0" xfId="4" applyFill="1" applyAlignment="1"/>
    <xf numFmtId="0" fontId="0" fillId="0" borderId="0" xfId="0" quotePrefix="1"/>
    <xf numFmtId="0" fontId="6" fillId="0" borderId="0" xfId="0" applyFont="1" applyAlignment="1">
      <alignment horizontal="left" vertical="center"/>
    </xf>
    <xf numFmtId="0" fontId="21" fillId="5" borderId="0" xfId="0" applyFont="1" applyFill="1"/>
    <xf numFmtId="0" fontId="10" fillId="0" borderId="0" xfId="0" quotePrefix="1" applyFont="1" applyAlignment="1">
      <alignment horizontal="right" vertical="top"/>
    </xf>
    <xf numFmtId="0" fontId="0" fillId="0" borderId="1" xfId="0" applyBorder="1" applyAlignment="1">
      <alignment horizontal="right" wrapText="1" indent="1"/>
    </xf>
    <xf numFmtId="0" fontId="0" fillId="0" borderId="1" xfId="0" applyBorder="1" applyAlignment="1">
      <alignment horizontal="right" vertical="center" wrapText="1" indent="1"/>
    </xf>
    <xf numFmtId="0" fontId="0" fillId="2" borderId="5" xfId="0" applyFill="1" applyBorder="1" applyAlignment="1" applyProtection="1">
      <alignment horizontal="right" vertical="center" indent="1"/>
      <protection hidden="1"/>
    </xf>
    <xf numFmtId="0" fontId="0" fillId="2" borderId="3" xfId="0" applyFill="1" applyBorder="1" applyAlignment="1" applyProtection="1">
      <alignment horizontal="right" vertical="center" indent="1"/>
      <protection hidden="1"/>
    </xf>
    <xf numFmtId="9" fontId="0" fillId="0" borderId="0" xfId="1" applyFont="1"/>
    <xf numFmtId="164" fontId="0" fillId="4" borderId="5" xfId="0" applyNumberFormat="1" applyFill="1" applyBorder="1" applyAlignment="1">
      <alignment horizontal="right" vertical="center" indent="1"/>
    </xf>
    <xf numFmtId="9" fontId="0" fillId="4" borderId="5" xfId="1" applyFont="1" applyFill="1" applyBorder="1" applyAlignment="1">
      <alignment horizontal="right" vertical="center" indent="1"/>
    </xf>
    <xf numFmtId="9" fontId="0" fillId="4" borderId="3" xfId="1" applyFont="1" applyFill="1" applyBorder="1" applyAlignment="1">
      <alignment horizontal="right" vertical="center" indent="1"/>
    </xf>
    <xf numFmtId="9" fontId="0" fillId="4" borderId="4" xfId="1" applyFont="1" applyFill="1" applyBorder="1" applyAlignment="1">
      <alignment horizontal="right" vertical="center" indent="1"/>
    </xf>
    <xf numFmtId="0" fontId="0" fillId="0" borderId="14" xfId="0" applyBorder="1" applyAlignment="1" applyProtection="1">
      <alignment horizontal="right" vertical="center" indent="1"/>
      <protection hidden="1"/>
    </xf>
    <xf numFmtId="0" fontId="0" fillId="0" borderId="15" xfId="0" applyBorder="1" applyAlignment="1" applyProtection="1">
      <alignment horizontal="right" vertical="center" indent="1"/>
      <protection hidden="1"/>
    </xf>
    <xf numFmtId="0" fontId="13" fillId="0" borderId="0" xfId="0" applyFont="1" applyAlignment="1" applyProtection="1">
      <alignment horizontal="left" vertical="center" indent="1"/>
      <protection hidden="1"/>
    </xf>
    <xf numFmtId="0" fontId="0" fillId="0" borderId="0" xfId="0" applyAlignment="1" applyProtection="1">
      <alignment horizontal="left" indent="1"/>
      <protection hidden="1"/>
    </xf>
    <xf numFmtId="0" fontId="0" fillId="0" borderId="0" xfId="0" applyAlignment="1" applyProtection="1">
      <alignment horizontal="left" vertical="center" indent="1"/>
      <protection hidden="1"/>
    </xf>
    <xf numFmtId="0" fontId="2" fillId="0" borderId="0" xfId="0" applyFont="1" applyAlignment="1" applyProtection="1">
      <alignment horizontal="left" vertical="center" indent="1"/>
      <protection hidden="1"/>
    </xf>
    <xf numFmtId="0" fontId="0" fillId="0" borderId="1" xfId="0" applyBorder="1" applyAlignment="1">
      <alignment horizontal="left" vertical="top" wrapText="1" indent="1"/>
    </xf>
    <xf numFmtId="0" fontId="0" fillId="0" borderId="13" xfId="0" applyBorder="1" applyAlignment="1">
      <alignment horizontal="left" vertical="top" wrapText="1" indent="1"/>
    </xf>
    <xf numFmtId="0" fontId="0" fillId="3" borderId="5" xfId="0" applyFill="1" applyBorder="1" applyAlignment="1" applyProtection="1">
      <alignment horizontal="left" indent="1"/>
      <protection hidden="1"/>
    </xf>
    <xf numFmtId="0" fontId="0" fillId="3" borderId="3" xfId="0" applyFill="1" applyBorder="1" applyAlignment="1" applyProtection="1">
      <alignment horizontal="left" indent="1"/>
      <protection hidden="1"/>
    </xf>
    <xf numFmtId="0" fontId="0" fillId="3" borderId="4" xfId="0" applyFill="1" applyBorder="1" applyAlignment="1" applyProtection="1">
      <alignment horizontal="left" indent="1"/>
      <protection hidden="1"/>
    </xf>
    <xf numFmtId="0" fontId="0" fillId="0" borderId="2" xfId="0" applyBorder="1" applyAlignment="1" applyProtection="1">
      <alignment horizontal="left" vertical="center" indent="1"/>
      <protection hidden="1"/>
    </xf>
    <xf numFmtId="0" fontId="0" fillId="0" borderId="14" xfId="0" applyBorder="1" applyAlignment="1" applyProtection="1">
      <alignment horizontal="left" indent="1"/>
      <protection hidden="1"/>
    </xf>
    <xf numFmtId="0" fontId="0" fillId="0" borderId="2" xfId="0" applyBorder="1" applyAlignment="1" applyProtection="1">
      <alignment horizontal="left" indent="1"/>
      <protection hidden="1"/>
    </xf>
    <xf numFmtId="0" fontId="0" fillId="2" borderId="7" xfId="0" applyFill="1" applyBorder="1" applyAlignment="1" applyProtection="1">
      <alignment horizontal="left" vertical="center" indent="1"/>
      <protection hidden="1"/>
    </xf>
    <xf numFmtId="0" fontId="0" fillId="2" borderId="6" xfId="0" applyFill="1" applyBorder="1" applyAlignment="1" applyProtection="1">
      <alignment horizontal="left" indent="1"/>
      <protection hidden="1"/>
    </xf>
    <xf numFmtId="0" fontId="0" fillId="2" borderId="13" xfId="0" applyFill="1" applyBorder="1" applyAlignment="1" applyProtection="1">
      <alignment horizontal="left" vertical="center" indent="1"/>
      <protection hidden="1"/>
    </xf>
    <xf numFmtId="0" fontId="0" fillId="2" borderId="0" xfId="0" applyFill="1" applyAlignment="1" applyProtection="1">
      <alignment horizontal="left" indent="1"/>
      <protection hidden="1"/>
    </xf>
    <xf numFmtId="0" fontId="0" fillId="0" borderId="1" xfId="0" applyBorder="1" applyAlignment="1">
      <alignment horizontal="right" vertical="top" wrapText="1" indent="1"/>
    </xf>
    <xf numFmtId="0" fontId="0" fillId="0" borderId="15" xfId="0" applyBorder="1" applyAlignment="1" applyProtection="1">
      <alignment horizontal="right" indent="1"/>
      <protection hidden="1"/>
    </xf>
    <xf numFmtId="0" fontId="0" fillId="0" borderId="0" xfId="0" applyAlignment="1" applyProtection="1">
      <alignment horizontal="right" indent="1"/>
      <protection hidden="1"/>
    </xf>
    <xf numFmtId="0" fontId="0" fillId="0" borderId="0" xfId="0" applyAlignment="1">
      <alignment horizontal="right" indent="1"/>
    </xf>
    <xf numFmtId="0" fontId="0" fillId="0" borderId="14" xfId="0" applyBorder="1" applyAlignment="1">
      <alignment horizontal="left" indent="1"/>
    </xf>
    <xf numFmtId="0" fontId="0" fillId="0" borderId="15" xfId="0" applyBorder="1" applyAlignment="1">
      <alignment horizontal="left" indent="1"/>
    </xf>
    <xf numFmtId="0" fontId="2" fillId="0" borderId="1" xfId="0" applyFont="1" applyBorder="1" applyAlignment="1">
      <alignment horizontal="right" wrapText="1" indent="1"/>
    </xf>
    <xf numFmtId="164" fontId="2" fillId="0" borderId="1" xfId="0" applyNumberFormat="1" applyFont="1" applyBorder="1" applyAlignment="1">
      <alignment horizontal="right" indent="1"/>
    </xf>
    <xf numFmtId="0" fontId="2" fillId="0" borderId="1" xfId="0" applyFont="1" applyBorder="1" applyAlignment="1">
      <alignment horizontal="right" vertical="top" wrapText="1" indent="1"/>
    </xf>
    <xf numFmtId="164" fontId="0" fillId="2" borderId="4" xfId="0" applyNumberFormat="1" applyFill="1" applyBorder="1" applyAlignment="1">
      <alignment horizontal="right" vertical="center" indent="1"/>
    </xf>
    <xf numFmtId="0" fontId="0" fillId="3" borderId="5" xfId="0" applyFill="1" applyBorder="1" applyAlignment="1">
      <alignment horizontal="right" vertical="center" indent="1"/>
    </xf>
    <xf numFmtId="0" fontId="5" fillId="2" borderId="5" xfId="0" applyFont="1" applyFill="1" applyBorder="1" applyAlignment="1">
      <alignment horizontal="left" vertical="center" indent="1"/>
    </xf>
    <xf numFmtId="0" fontId="23" fillId="0" borderId="0" xfId="0" applyFont="1" applyAlignment="1">
      <alignment horizontal="left" vertical="center" indent="1"/>
    </xf>
    <xf numFmtId="164" fontId="0" fillId="0" borderId="0" xfId="0" applyNumberFormat="1" applyAlignment="1">
      <alignment horizontal="left" indent="1"/>
    </xf>
    <xf numFmtId="0" fontId="10" fillId="0" borderId="13" xfId="0" applyFont="1" applyBorder="1" applyAlignment="1">
      <alignment horizontal="left" vertical="top" wrapText="1" indent="2"/>
    </xf>
    <xf numFmtId="0" fontId="11" fillId="0" borderId="13" xfId="4" applyFill="1" applyBorder="1" applyAlignment="1">
      <alignment horizontal="left" wrapText="1" indent="2"/>
    </xf>
    <xf numFmtId="0" fontId="0" fillId="0" borderId="13" xfId="0" applyBorder="1" applyAlignment="1">
      <alignment horizontal="left" indent="2"/>
    </xf>
    <xf numFmtId="9" fontId="0" fillId="0" borderId="0" xfId="0" applyNumberFormat="1" applyAlignment="1">
      <alignment horizontal="left" vertical="center" indent="1"/>
    </xf>
    <xf numFmtId="0" fontId="0" fillId="0" borderId="13" xfId="0" quotePrefix="1" applyBorder="1" applyAlignment="1">
      <alignment horizontal="left" vertical="center" indent="2"/>
    </xf>
    <xf numFmtId="0" fontId="2" fillId="0" borderId="1" xfId="0" applyFont="1" applyBorder="1" applyAlignment="1">
      <alignment horizontal="left" wrapText="1" indent="1"/>
    </xf>
    <xf numFmtId="0" fontId="2" fillId="0" borderId="0" xfId="0" applyFont="1" applyAlignment="1">
      <alignment horizontal="left" indent="1"/>
    </xf>
    <xf numFmtId="0" fontId="2" fillId="0" borderId="0" xfId="0" applyFont="1" applyAlignment="1">
      <alignment horizontal="right" indent="1"/>
    </xf>
    <xf numFmtId="0" fontId="2" fillId="0" borderId="0" xfId="0" applyFont="1" applyAlignment="1" applyProtection="1">
      <alignment horizontal="left" indent="1"/>
      <protection hidden="1"/>
    </xf>
    <xf numFmtId="0" fontId="2" fillId="0" borderId="0" xfId="0" applyFont="1" applyAlignment="1" applyProtection="1">
      <alignment horizontal="left"/>
      <protection hidden="1"/>
    </xf>
    <xf numFmtId="0" fontId="2" fillId="0" borderId="2" xfId="0" applyFont="1" applyBorder="1" applyAlignment="1">
      <alignment horizontal="left" vertical="top" wrapText="1" indent="1"/>
    </xf>
    <xf numFmtId="0" fontId="0" fillId="0" borderId="15" xfId="0" applyBorder="1" applyAlignment="1">
      <alignment horizontal="left" vertical="top" wrapText="1" indent="1"/>
    </xf>
    <xf numFmtId="0" fontId="0" fillId="2" borderId="8" xfId="0" applyFill="1" applyBorder="1" applyAlignment="1" applyProtection="1">
      <alignment horizontal="left" indent="1"/>
      <protection hidden="1"/>
    </xf>
    <xf numFmtId="0" fontId="0" fillId="2" borderId="12" xfId="0" applyFill="1" applyBorder="1" applyAlignment="1" applyProtection="1">
      <alignment horizontal="left" indent="1"/>
      <protection hidden="1"/>
    </xf>
    <xf numFmtId="0" fontId="0" fillId="2" borderId="9" xfId="0" applyFill="1" applyBorder="1" applyAlignment="1" applyProtection="1">
      <alignment horizontal="left" vertical="center" indent="1"/>
      <protection hidden="1"/>
    </xf>
    <xf numFmtId="0" fontId="0" fillId="2" borderId="10" xfId="0" applyFill="1" applyBorder="1" applyAlignment="1" applyProtection="1">
      <alignment horizontal="left" indent="1"/>
      <protection hidden="1"/>
    </xf>
    <xf numFmtId="0" fontId="6" fillId="2" borderId="1" xfId="0" applyFont="1" applyFill="1" applyBorder="1" applyAlignment="1" applyProtection="1">
      <alignment horizontal="left" vertical="center" indent="1"/>
      <protection hidden="1"/>
    </xf>
    <xf numFmtId="0" fontId="0" fillId="2" borderId="13" xfId="0" quotePrefix="1" applyFill="1" applyBorder="1" applyAlignment="1">
      <alignment horizontal="left" vertical="center" indent="2"/>
    </xf>
    <xf numFmtId="0" fontId="0" fillId="7" borderId="13" xfId="0" quotePrefix="1" applyFill="1" applyBorder="1" applyAlignment="1">
      <alignment horizontal="left" vertical="center" indent="2"/>
    </xf>
    <xf numFmtId="9" fontId="2" fillId="0" borderId="1" xfId="1" applyFont="1" applyBorder="1" applyAlignment="1">
      <alignment horizontal="right" indent="1"/>
    </xf>
    <xf numFmtId="0" fontId="10" fillId="0" borderId="0" xfId="0" applyFont="1" applyAlignment="1">
      <alignment horizontal="left" vertical="center" indent="1"/>
    </xf>
    <xf numFmtId="0" fontId="0" fillId="0" borderId="0" xfId="0" applyAlignment="1">
      <alignment horizontal="left" wrapText="1" indent="1"/>
    </xf>
    <xf numFmtId="0" fontId="0" fillId="0" borderId="2" xfId="0" applyBorder="1" applyAlignment="1">
      <alignment horizontal="left" wrapText="1" indent="1"/>
    </xf>
    <xf numFmtId="0" fontId="0" fillId="0" borderId="14" xfId="0" applyBorder="1" applyAlignment="1">
      <alignment horizontal="left" wrapText="1" indent="1"/>
    </xf>
    <xf numFmtId="0" fontId="0" fillId="0" borderId="15" xfId="0" applyBorder="1" applyAlignment="1">
      <alignment horizontal="left" wrapText="1" indent="1"/>
    </xf>
    <xf numFmtId="0" fontId="2" fillId="0" borderId="2" xfId="0" applyFont="1" applyBorder="1" applyAlignment="1">
      <alignment horizontal="left" vertical="top" indent="1"/>
    </xf>
    <xf numFmtId="0" fontId="2" fillId="0" borderId="14" xfId="0" applyFont="1" applyBorder="1" applyAlignment="1">
      <alignment horizontal="left" vertical="top" indent="1"/>
    </xf>
    <xf numFmtId="0" fontId="2" fillId="0" borderId="15" xfId="0" applyFont="1" applyBorder="1" applyAlignment="1">
      <alignment horizontal="left" vertical="top" indent="1"/>
    </xf>
  </cellXfs>
  <cellStyles count="5">
    <cellStyle name="Hyperlink" xfId="4" builtinId="8"/>
    <cellStyle name="Hyperlink 2" xfId="3" xr:uid="{9FFCB92C-1D9F-4A73-AC6C-C541F0D7F5E3}"/>
    <cellStyle name="Procent" xfId="1" builtinId="5"/>
    <cellStyle name="Standaard" xfId="0" builtinId="0"/>
    <cellStyle name="Standaard_TEMPLATE FEM BEGROTING DEMO" xfId="2" xr:uid="{FFA9B262-EDFF-4D93-A4C3-BB54879BBD84}"/>
  </cellStyles>
  <dxfs count="8">
    <dxf>
      <font>
        <color rgb="FF9C0006"/>
      </font>
      <fill>
        <patternFill>
          <bgColor rgb="FFFFC7CE"/>
        </patternFill>
      </fill>
    </dxf>
    <dxf>
      <font>
        <color rgb="FFFF0000"/>
      </font>
    </dxf>
    <dxf>
      <font>
        <color theme="9"/>
      </font>
    </dxf>
    <dxf>
      <fill>
        <patternFill>
          <bgColor rgb="FFFFFFCC"/>
        </patternFill>
      </fill>
    </dxf>
    <dxf>
      <font>
        <color rgb="FF006100"/>
      </font>
      <fill>
        <patternFill>
          <bgColor rgb="FFC6EFCE"/>
        </patternFill>
      </fill>
    </dxf>
    <dxf>
      <fill>
        <patternFill>
          <bgColor rgb="FFFF5050"/>
        </patternFill>
      </fill>
    </dxf>
    <dxf>
      <font>
        <color rgb="FF006100"/>
      </font>
      <fill>
        <patternFill>
          <bgColor rgb="FFC6EFCE"/>
        </patternFill>
      </fill>
    </dxf>
    <dxf>
      <fill>
        <patternFill>
          <fgColor rgb="FFFF5050"/>
          <bgColor rgb="FFFF5050"/>
        </patternFill>
      </fill>
    </dxf>
  </dxfs>
  <tableStyles count="0" defaultTableStyle="TableStyleMedium2" defaultPivotStyle="PivotStyleLight16"/>
  <colors>
    <mruColors>
      <color rgb="FFFFFFCC"/>
      <color rgb="FFFF5050"/>
      <color rgb="FFFF33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6334125</xdr:colOff>
      <xdr:row>1</xdr:row>
      <xdr:rowOff>161925</xdr:rowOff>
    </xdr:from>
    <xdr:to>
      <xdr:col>2</xdr:col>
      <xdr:colOff>403860</xdr:colOff>
      <xdr:row>3</xdr:row>
      <xdr:rowOff>189865</xdr:rowOff>
    </xdr:to>
    <xdr:pic>
      <xdr:nvPicPr>
        <xdr:cNvPr id="3" name="Picture 2">
          <a:extLst>
            <a:ext uri="{FF2B5EF4-FFF2-40B4-BE49-F238E27FC236}">
              <a16:creationId xmlns:a16="http://schemas.microsoft.com/office/drawing/2014/main" id="{4FE1FBED-C64A-72AC-3352-4A937A5B71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352425"/>
          <a:ext cx="1442085" cy="4851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0</xdr:row>
      <xdr:rowOff>0</xdr:rowOff>
    </xdr:from>
    <xdr:to>
      <xdr:col>6</xdr:col>
      <xdr:colOff>38100</xdr:colOff>
      <xdr:row>5</xdr:row>
      <xdr:rowOff>95442</xdr:rowOff>
    </xdr:to>
    <xdr:pic>
      <xdr:nvPicPr>
        <xdr:cNvPr id="3" name="Afbeelding 2">
          <a:extLst>
            <a:ext uri="{FF2B5EF4-FFF2-40B4-BE49-F238E27FC236}">
              <a16:creationId xmlns:a16="http://schemas.microsoft.com/office/drawing/2014/main" id="{DDEF6277-ABDB-4597-BEB9-F575F225F24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a:stretch/>
      </xdr:blipFill>
      <xdr:spPr bwMode="auto">
        <a:xfrm>
          <a:off x="9115425" y="0"/>
          <a:ext cx="2362200" cy="131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rvo.nl/subsidies-regelingen/subsidiespelregels/standaardformulieren/mkb-toets" TargetMode="External"/><Relationship Id="rId1" Type="http://schemas.openxmlformats.org/officeDocument/2006/relationships/hyperlink" Target="https://www.rvo.nl/subsidies-financiering/pps-innovatie/definiti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rvo.nl/onderwerpen/subsidiespelregels/ez"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79AC-F3FF-43DF-9935-C140E6D4298D}">
  <sheetPr>
    <tabColor theme="0"/>
  </sheetPr>
  <dimension ref="A2:C19"/>
  <sheetViews>
    <sheetView showGridLines="0" tabSelected="1" zoomScaleNormal="100" workbookViewId="0">
      <selection activeCell="B33" sqref="B33"/>
    </sheetView>
  </sheetViews>
  <sheetFormatPr defaultRowHeight="15"/>
  <cols>
    <col min="1" max="1" width="4.42578125" customWidth="1"/>
    <col min="2" max="2" width="110.5703125" customWidth="1"/>
  </cols>
  <sheetData>
    <row r="2" spans="1:3">
      <c r="B2" s="58"/>
      <c r="C2" s="54"/>
    </row>
    <row r="3" spans="1:3" ht="21">
      <c r="B3" s="59" t="s">
        <v>0</v>
      </c>
      <c r="C3" s="55"/>
    </row>
    <row r="4" spans="1:3">
      <c r="B4" s="60" t="s">
        <v>1</v>
      </c>
      <c r="C4" s="56"/>
    </row>
    <row r="5" spans="1:3">
      <c r="B5" s="61"/>
      <c r="C5" s="55"/>
    </row>
    <row r="6" spans="1:3">
      <c r="B6" s="61" t="s">
        <v>2</v>
      </c>
      <c r="C6" s="55"/>
    </row>
    <row r="7" spans="1:3">
      <c r="B7" s="153" t="s">
        <v>3</v>
      </c>
      <c r="C7" s="55"/>
    </row>
    <row r="8" spans="1:3">
      <c r="B8" s="154" t="s">
        <v>4</v>
      </c>
      <c r="C8" s="55"/>
    </row>
    <row r="9" spans="1:3">
      <c r="B9" s="140" t="s">
        <v>5</v>
      </c>
      <c r="C9" s="55"/>
    </row>
    <row r="10" spans="1:3">
      <c r="B10" s="61" t="s">
        <v>6</v>
      </c>
      <c r="C10" s="55"/>
    </row>
    <row r="11" spans="1:3">
      <c r="B11" s="61"/>
      <c r="C11" s="55"/>
    </row>
    <row r="12" spans="1:3">
      <c r="B12" s="61" t="s">
        <v>7</v>
      </c>
      <c r="C12" s="55"/>
    </row>
    <row r="13" spans="1:3">
      <c r="B13" s="61"/>
      <c r="C13" s="55"/>
    </row>
    <row r="14" spans="1:3">
      <c r="A14" s="63"/>
      <c r="B14" s="136"/>
      <c r="C14" s="55"/>
    </row>
    <row r="15" spans="1:3">
      <c r="A15" s="63"/>
      <c r="B15" s="137"/>
      <c r="C15" s="55"/>
    </row>
    <row r="16" spans="1:3">
      <c r="A16" s="63"/>
      <c r="B16" s="137"/>
      <c r="C16" s="55"/>
    </row>
    <row r="17" spans="2:3">
      <c r="B17" s="138"/>
      <c r="C17" s="55"/>
    </row>
    <row r="18" spans="2:3">
      <c r="B18" s="61" t="s">
        <v>8</v>
      </c>
      <c r="C18" s="55"/>
    </row>
    <row r="19" spans="2:3">
      <c r="B19" s="62"/>
      <c r="C19" s="5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C641A-90A6-4930-9DC5-5E547E8E29CE}">
  <sheetPr>
    <tabColor theme="0"/>
  </sheetPr>
  <dimension ref="B2:C25"/>
  <sheetViews>
    <sheetView showGridLines="0" workbookViewId="0">
      <selection activeCell="B10" sqref="B10"/>
    </sheetView>
  </sheetViews>
  <sheetFormatPr defaultRowHeight="15"/>
  <cols>
    <col min="1" max="1" width="4.42578125" customWidth="1"/>
    <col min="2" max="2" width="54.140625" customWidth="1"/>
  </cols>
  <sheetData>
    <row r="2" spans="2:3" ht="21">
      <c r="B2" s="92" t="s">
        <v>9</v>
      </c>
      <c r="C2" s="64"/>
    </row>
    <row r="3" spans="2:3" ht="18.75">
      <c r="B3" s="88"/>
      <c r="C3" s="64"/>
    </row>
    <row r="4" spans="2:3" ht="21">
      <c r="B4" s="93" t="s">
        <v>10</v>
      </c>
      <c r="C4" s="69"/>
    </row>
    <row r="5" spans="2:3">
      <c r="B5" t="s">
        <v>11</v>
      </c>
      <c r="C5" s="65">
        <v>0.8</v>
      </c>
    </row>
    <row r="6" spans="2:3">
      <c r="B6" s="66" t="s">
        <v>12</v>
      </c>
      <c r="C6" s="67">
        <v>0.8</v>
      </c>
    </row>
    <row r="7" spans="2:3">
      <c r="B7" s="66"/>
      <c r="C7" s="66"/>
    </row>
    <row r="8" spans="2:3" ht="21">
      <c r="B8" s="93" t="s">
        <v>13</v>
      </c>
      <c r="C8" s="69"/>
    </row>
    <row r="9" spans="2:3">
      <c r="B9" t="s">
        <v>14</v>
      </c>
      <c r="C9" s="65">
        <v>0.5</v>
      </c>
    </row>
    <row r="10" spans="2:3">
      <c r="B10" s="66" t="s">
        <v>15</v>
      </c>
      <c r="C10" s="67">
        <v>0.25</v>
      </c>
    </row>
    <row r="12" spans="2:3" ht="21">
      <c r="B12" s="93" t="s">
        <v>16</v>
      </c>
      <c r="C12" s="69"/>
    </row>
    <row r="13" spans="2:3">
      <c r="B13" t="s">
        <v>17</v>
      </c>
      <c r="C13" s="67">
        <v>0.6</v>
      </c>
    </row>
    <row r="14" spans="2:3">
      <c r="B14" s="66" t="s">
        <v>18</v>
      </c>
      <c r="C14" s="67">
        <v>0.4</v>
      </c>
    </row>
    <row r="15" spans="2:3">
      <c r="C15" s="65"/>
    </row>
    <row r="17" spans="2:2">
      <c r="B17" t="s">
        <v>19</v>
      </c>
    </row>
    <row r="18" spans="2:2">
      <c r="B18" s="89" t="s">
        <v>20</v>
      </c>
    </row>
    <row r="20" spans="2:2">
      <c r="B20" t="s">
        <v>21</v>
      </c>
    </row>
    <row r="21" spans="2:2">
      <c r="B21" s="90" t="s">
        <v>22</v>
      </c>
    </row>
    <row r="22" spans="2:2">
      <c r="B22" t="s">
        <v>23</v>
      </c>
    </row>
    <row r="23" spans="2:2">
      <c r="B23" s="91" t="s">
        <v>24</v>
      </c>
    </row>
    <row r="24" spans="2:2">
      <c r="B24" s="91" t="s">
        <v>25</v>
      </c>
    </row>
    <row r="25" spans="2:2">
      <c r="B25" t="s">
        <v>26</v>
      </c>
    </row>
  </sheetData>
  <hyperlinks>
    <hyperlink ref="B18" r:id="rId1" xr:uid="{39AAFCC6-EF60-4D05-BB0F-9F1134E74521}"/>
    <hyperlink ref="B21" r:id="rId2" xr:uid="{C00016D8-7BA1-4FF0-986F-D7E34FA5365F}"/>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7D48C-CE03-4A07-89B1-E2D42A698B15}">
  <sheetPr>
    <tabColor theme="0"/>
  </sheetPr>
  <dimension ref="A1:B54"/>
  <sheetViews>
    <sheetView showGridLines="0" topLeftCell="A32" zoomScaleNormal="100" workbookViewId="0"/>
  </sheetViews>
  <sheetFormatPr defaultRowHeight="15"/>
  <cols>
    <col min="1" max="1" width="4.7109375" customWidth="1"/>
    <col min="2" max="2" width="130.28515625" style="68" customWidth="1"/>
  </cols>
  <sheetData>
    <row r="1" spans="1:2">
      <c r="A1" s="63"/>
      <c r="B1" s="71"/>
    </row>
    <row r="2" spans="1:2" ht="21">
      <c r="A2" s="63"/>
      <c r="B2" s="92" t="s">
        <v>27</v>
      </c>
    </row>
    <row r="3" spans="1:2">
      <c r="A3" s="63"/>
      <c r="B3" s="73"/>
    </row>
    <row r="4" spans="1:2">
      <c r="A4" s="63"/>
      <c r="B4" s="73" t="s">
        <v>28</v>
      </c>
    </row>
    <row r="5" spans="1:2" ht="30">
      <c r="A5" s="63"/>
      <c r="B5" s="73" t="s">
        <v>29</v>
      </c>
    </row>
    <row r="6" spans="1:2">
      <c r="A6" s="63"/>
      <c r="B6" s="70" t="s">
        <v>30</v>
      </c>
    </row>
    <row r="7" spans="1:2">
      <c r="A7" s="63"/>
      <c r="B7" s="70"/>
    </row>
    <row r="8" spans="1:2" ht="21">
      <c r="A8" s="74"/>
      <c r="B8" s="86" t="s">
        <v>31</v>
      </c>
    </row>
    <row r="9" spans="1:2">
      <c r="A9" s="75"/>
      <c r="B9" s="72"/>
    </row>
    <row r="10" spans="1:2">
      <c r="A10" s="75"/>
      <c r="B10" s="73" t="s">
        <v>32</v>
      </c>
    </row>
    <row r="11" spans="1:2">
      <c r="A11" s="75"/>
      <c r="B11" s="73" t="s">
        <v>33</v>
      </c>
    </row>
    <row r="12" spans="1:2">
      <c r="A12" s="75"/>
      <c r="B12" s="68" t="s">
        <v>34</v>
      </c>
    </row>
    <row r="13" spans="1:2">
      <c r="A13" s="75"/>
      <c r="B13" s="73" t="s">
        <v>35</v>
      </c>
    </row>
    <row r="14" spans="1:2">
      <c r="A14" s="75"/>
      <c r="B14" s="73" t="s">
        <v>36</v>
      </c>
    </row>
    <row r="15" spans="1:2" ht="30">
      <c r="A15" s="75"/>
      <c r="B15" s="73" t="s">
        <v>37</v>
      </c>
    </row>
    <row r="16" spans="1:2">
      <c r="A16" s="75"/>
      <c r="B16" s="73" t="s">
        <v>38</v>
      </c>
    </row>
    <row r="17" spans="1:2">
      <c r="A17" s="75"/>
      <c r="B17" s="73" t="s">
        <v>39</v>
      </c>
    </row>
    <row r="18" spans="1:2">
      <c r="A18" s="75"/>
      <c r="B18" s="73" t="s">
        <v>40</v>
      </c>
    </row>
    <row r="19" spans="1:2">
      <c r="A19" s="75"/>
      <c r="B19" s="73" t="s">
        <v>41</v>
      </c>
    </row>
    <row r="20" spans="1:2" s="63" customFormat="1">
      <c r="B20" s="76" t="s">
        <v>42</v>
      </c>
    </row>
    <row r="21" spans="1:2" s="63" customFormat="1">
      <c r="B21" s="73" t="s">
        <v>43</v>
      </c>
    </row>
    <row r="22" spans="1:2" s="63" customFormat="1" ht="30">
      <c r="B22" s="73" t="s">
        <v>44</v>
      </c>
    </row>
    <row r="23" spans="1:2">
      <c r="A23" s="63"/>
      <c r="B23" s="71"/>
    </row>
    <row r="24" spans="1:2" ht="21">
      <c r="A24" s="74"/>
      <c r="B24" s="87" t="s">
        <v>45</v>
      </c>
    </row>
    <row r="25" spans="1:2" s="63" customFormat="1">
      <c r="B25" s="71"/>
    </row>
    <row r="26" spans="1:2" s="63" customFormat="1">
      <c r="B26" s="72" t="s">
        <v>46</v>
      </c>
    </row>
    <row r="27" spans="1:2" ht="60">
      <c r="A27" s="63"/>
      <c r="B27" s="71" t="s">
        <v>47</v>
      </c>
    </row>
    <row r="28" spans="1:2">
      <c r="A28" s="63"/>
      <c r="B28" s="77"/>
    </row>
    <row r="29" spans="1:2" ht="21">
      <c r="A29" s="74"/>
      <c r="B29" s="87" t="s">
        <v>48</v>
      </c>
    </row>
    <row r="30" spans="1:2">
      <c r="A30" s="78"/>
      <c r="B30" s="73"/>
    </row>
    <row r="31" spans="1:2">
      <c r="A31" s="78"/>
      <c r="B31" s="79" t="s">
        <v>49</v>
      </c>
    </row>
    <row r="32" spans="1:2" ht="45">
      <c r="A32" s="78"/>
      <c r="B32" s="73" t="s">
        <v>50</v>
      </c>
    </row>
    <row r="33" spans="1:2" ht="30">
      <c r="A33" s="78"/>
      <c r="B33" s="73" t="s">
        <v>51</v>
      </c>
    </row>
    <row r="34" spans="1:2">
      <c r="A34" s="78"/>
      <c r="B34" s="79"/>
    </row>
    <row r="35" spans="1:2">
      <c r="A35" s="78"/>
      <c r="B35" s="72" t="s">
        <v>52</v>
      </c>
    </row>
    <row r="36" spans="1:2">
      <c r="A36" s="78"/>
      <c r="B36" s="71" t="s">
        <v>53</v>
      </c>
    </row>
    <row r="37" spans="1:2" ht="45">
      <c r="A37" s="78"/>
      <c r="B37" s="80" t="s">
        <v>54</v>
      </c>
    </row>
    <row r="38" spans="1:2">
      <c r="A38" s="78"/>
      <c r="B38" s="73"/>
    </row>
    <row r="39" spans="1:2">
      <c r="A39" s="78"/>
      <c r="B39" s="81" t="s">
        <v>55</v>
      </c>
    </row>
    <row r="40" spans="1:2">
      <c r="A40" s="78"/>
      <c r="B40" s="71" t="s">
        <v>53</v>
      </c>
    </row>
    <row r="41" spans="1:2" ht="30">
      <c r="A41" s="78"/>
      <c r="B41" s="82" t="s">
        <v>56</v>
      </c>
    </row>
    <row r="42" spans="1:2">
      <c r="A42" s="78"/>
      <c r="B42" s="82"/>
    </row>
    <row r="43" spans="1:2">
      <c r="A43" s="63"/>
      <c r="B43" s="79" t="s">
        <v>57</v>
      </c>
    </row>
    <row r="44" spans="1:2" ht="45">
      <c r="A44" s="63"/>
      <c r="B44" s="83" t="s">
        <v>58</v>
      </c>
    </row>
    <row r="45" spans="1:2">
      <c r="A45" s="63"/>
      <c r="B45" s="73"/>
    </row>
    <row r="46" spans="1:2" ht="21">
      <c r="A46" s="74"/>
      <c r="B46" s="86" t="s">
        <v>59</v>
      </c>
    </row>
    <row r="47" spans="1:2">
      <c r="A47" s="63"/>
      <c r="B47" s="83"/>
    </row>
    <row r="48" spans="1:2">
      <c r="A48" s="63"/>
      <c r="B48" s="83" t="s">
        <v>60</v>
      </c>
    </row>
    <row r="49" spans="1:2">
      <c r="A49" s="94" t="s">
        <v>61</v>
      </c>
      <c r="B49" s="84" t="s">
        <v>62</v>
      </c>
    </row>
    <row r="50" spans="1:2" ht="30">
      <c r="A50" s="94" t="s">
        <v>61</v>
      </c>
      <c r="B50" s="84" t="s">
        <v>63</v>
      </c>
    </row>
    <row r="51" spans="1:2">
      <c r="A51" s="94" t="s">
        <v>61</v>
      </c>
      <c r="B51" s="84" t="s">
        <v>64</v>
      </c>
    </row>
    <row r="52" spans="1:2" ht="45">
      <c r="A52" s="94" t="s">
        <v>61</v>
      </c>
      <c r="B52" s="84" t="s">
        <v>65</v>
      </c>
    </row>
    <row r="53" spans="1:2">
      <c r="A53" s="63"/>
      <c r="B53" s="84"/>
    </row>
    <row r="54" spans="1:2">
      <c r="A54" s="63"/>
      <c r="B54" s="85"/>
    </row>
  </sheetData>
  <hyperlinks>
    <hyperlink ref="B6" r:id="rId1" xr:uid="{8AEB24A0-7195-4DA2-8A52-EC237D4C76C5}"/>
  </hyperlinks>
  <pageMargins left="0.7" right="0.7" top="0.75" bottom="0.75" header="0.3" footer="0.3"/>
  <pageSetup paperSize="9"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5B342-A073-4BDC-A177-6C966F9B76C2}">
  <sheetPr>
    <tabColor rgb="FFFFFFCC"/>
  </sheetPr>
  <dimension ref="B2:G42"/>
  <sheetViews>
    <sheetView zoomScaleNormal="100" workbookViewId="0">
      <selection activeCell="B43" sqref="B43"/>
    </sheetView>
  </sheetViews>
  <sheetFormatPr defaultColWidth="9.140625" defaultRowHeight="15"/>
  <cols>
    <col min="1" max="1" width="5.7109375" style="2" customWidth="1"/>
    <col min="2" max="2" width="14.140625" style="2" customWidth="1"/>
    <col min="3" max="3" width="27.42578125" style="2" customWidth="1"/>
    <col min="4" max="4" width="26" style="2" customWidth="1"/>
    <col min="5" max="5" width="27.140625" style="2" customWidth="1"/>
    <col min="6" max="6" width="50.42578125" style="2" customWidth="1"/>
    <col min="7" max="7" width="19.28515625" style="2" customWidth="1"/>
    <col min="8" max="8" width="5.140625" style="2" customWidth="1"/>
    <col min="9" max="16384" width="9.140625" style="2"/>
  </cols>
  <sheetData>
    <row r="2" spans="2:7" s="24" customFormat="1" ht="21">
      <c r="B2" s="43" t="s">
        <v>66</v>
      </c>
      <c r="E2" s="26"/>
    </row>
    <row r="3" spans="2:7" s="24" customFormat="1"/>
    <row r="4" spans="2:7" s="24" customFormat="1">
      <c r="B4" s="14" t="s">
        <v>67</v>
      </c>
    </row>
    <row r="5" spans="2:7" s="24" customFormat="1">
      <c r="B5" s="14" t="s">
        <v>68</v>
      </c>
    </row>
    <row r="6" spans="2:7" s="24" customFormat="1">
      <c r="B6" s="14"/>
    </row>
    <row r="7" spans="2:7" s="24" customFormat="1">
      <c r="B7" s="14" t="s">
        <v>69</v>
      </c>
    </row>
    <row r="8" spans="2:7" s="24" customFormat="1"/>
    <row r="9" spans="2:7" s="24" customFormat="1">
      <c r="B9" s="42" t="s">
        <v>70</v>
      </c>
      <c r="C9" s="36" t="s">
        <v>71</v>
      </c>
      <c r="D9" s="38"/>
      <c r="E9" s="38"/>
      <c r="F9" s="38"/>
      <c r="G9" s="39"/>
    </row>
    <row r="10" spans="2:7" s="24" customFormat="1">
      <c r="B10" s="31" t="s">
        <v>72</v>
      </c>
      <c r="C10" s="37"/>
      <c r="D10" s="40"/>
      <c r="E10" s="40"/>
      <c r="F10" s="40"/>
      <c r="G10" s="41"/>
    </row>
    <row r="11" spans="2:7" s="24" customFormat="1"/>
    <row r="12" spans="2:7" s="24" customFormat="1">
      <c r="B12" s="15" t="s">
        <v>73</v>
      </c>
    </row>
    <row r="14" spans="2:7">
      <c r="B14" s="3" t="s">
        <v>74</v>
      </c>
      <c r="C14" s="4" t="s">
        <v>75</v>
      </c>
      <c r="D14" s="4" t="s">
        <v>76</v>
      </c>
      <c r="E14" s="4" t="s">
        <v>77</v>
      </c>
      <c r="F14" s="4" t="s">
        <v>78</v>
      </c>
      <c r="G14" s="4" t="s">
        <v>79</v>
      </c>
    </row>
    <row r="15" spans="2:7">
      <c r="B15" s="27" t="s">
        <v>80</v>
      </c>
      <c r="C15" s="5" t="s">
        <v>81</v>
      </c>
      <c r="D15" s="6"/>
      <c r="E15" s="6"/>
      <c r="F15" s="6"/>
      <c r="G15" s="6"/>
    </row>
    <row r="16" spans="2:7">
      <c r="B16" s="28" t="s">
        <v>82</v>
      </c>
      <c r="C16" s="5" t="s">
        <v>83</v>
      </c>
      <c r="D16" s="6"/>
      <c r="E16" s="6"/>
      <c r="F16" s="6"/>
      <c r="G16" s="6"/>
    </row>
    <row r="17" spans="2:7">
      <c r="B17" s="28" t="s">
        <v>84</v>
      </c>
      <c r="C17" s="5" t="s">
        <v>85</v>
      </c>
      <c r="D17" s="6"/>
      <c r="E17" s="6"/>
      <c r="F17" s="6"/>
      <c r="G17" s="6"/>
    </row>
    <row r="18" spans="2:7">
      <c r="B18" s="28" t="s">
        <v>86</v>
      </c>
      <c r="C18" s="5" t="s">
        <v>71</v>
      </c>
      <c r="D18" s="6"/>
      <c r="E18" s="6"/>
      <c r="F18" s="6"/>
      <c r="G18" s="6"/>
    </row>
    <row r="19" spans="2:7">
      <c r="B19" s="28" t="s">
        <v>87</v>
      </c>
      <c r="C19" s="5"/>
      <c r="D19" s="6"/>
      <c r="E19" s="6"/>
      <c r="F19" s="6"/>
      <c r="G19" s="6"/>
    </row>
    <row r="20" spans="2:7">
      <c r="B20" s="28" t="s">
        <v>88</v>
      </c>
      <c r="C20" s="5"/>
      <c r="D20" s="6"/>
      <c r="E20" s="6"/>
      <c r="F20" s="6"/>
      <c r="G20" s="6"/>
    </row>
    <row r="21" spans="2:7">
      <c r="B21" s="28" t="s">
        <v>89</v>
      </c>
      <c r="C21" s="5"/>
      <c r="D21" s="6"/>
      <c r="E21" s="6"/>
      <c r="F21" s="6"/>
      <c r="G21" s="6"/>
    </row>
    <row r="22" spans="2:7">
      <c r="B22" s="28" t="s">
        <v>90</v>
      </c>
      <c r="C22" s="5"/>
      <c r="D22" s="6"/>
      <c r="E22" s="6"/>
      <c r="F22" s="6"/>
      <c r="G22" s="6"/>
    </row>
    <row r="23" spans="2:7">
      <c r="B23" s="28" t="s">
        <v>91</v>
      </c>
      <c r="C23" s="5"/>
      <c r="D23" s="6"/>
      <c r="E23" s="6"/>
      <c r="F23" s="6"/>
      <c r="G23" s="6"/>
    </row>
    <row r="24" spans="2:7">
      <c r="B24" s="28" t="s">
        <v>92</v>
      </c>
      <c r="C24" s="5"/>
      <c r="D24" s="6"/>
      <c r="E24" s="6"/>
      <c r="F24" s="6"/>
      <c r="G24" s="6"/>
    </row>
    <row r="25" spans="2:7">
      <c r="B25" s="29" t="s">
        <v>93</v>
      </c>
      <c r="C25" s="7"/>
      <c r="D25" s="8"/>
      <c r="E25" s="8"/>
      <c r="F25" s="8"/>
      <c r="G25" s="8"/>
    </row>
    <row r="27" spans="2:7">
      <c r="B27" s="4" t="s">
        <v>74</v>
      </c>
      <c r="C27" s="4" t="s">
        <v>75</v>
      </c>
      <c r="D27" s="4" t="s">
        <v>94</v>
      </c>
      <c r="E27" s="4" t="s">
        <v>95</v>
      </c>
      <c r="F27" s="4" t="s">
        <v>96</v>
      </c>
      <c r="G27" s="4" t="s">
        <v>97</v>
      </c>
    </row>
    <row r="28" spans="2:7">
      <c r="B28" s="27" t="str">
        <f t="shared" ref="B28:B37" si="0">+B15</f>
        <v>Penvoerder</v>
      </c>
      <c r="C28" s="27" t="str">
        <f t="shared" ref="C28:C37" si="1">IF(ISBLANK(C15),"",C15)</f>
        <v>organisatie A</v>
      </c>
      <c r="D28" s="9" t="s">
        <v>98</v>
      </c>
      <c r="E28" s="9" t="s">
        <v>99</v>
      </c>
      <c r="F28" s="10"/>
      <c r="G28" s="9" t="s">
        <v>100</v>
      </c>
    </row>
    <row r="29" spans="2:7">
      <c r="B29" s="28" t="str">
        <f t="shared" si="0"/>
        <v>Deelnemer 1</v>
      </c>
      <c r="C29" s="28" t="str">
        <f t="shared" si="1"/>
        <v>organisatie B</v>
      </c>
      <c r="D29" s="11" t="s">
        <v>101</v>
      </c>
      <c r="E29" s="11" t="s">
        <v>102</v>
      </c>
      <c r="F29" s="6"/>
      <c r="G29" s="11" t="s">
        <v>103</v>
      </c>
    </row>
    <row r="30" spans="2:7">
      <c r="B30" s="28" t="str">
        <f t="shared" si="0"/>
        <v>Deelnemer 2</v>
      </c>
      <c r="C30" s="28" t="str">
        <f t="shared" si="1"/>
        <v>organisatie C</v>
      </c>
      <c r="D30" s="11" t="s">
        <v>104</v>
      </c>
      <c r="E30" s="11" t="s">
        <v>105</v>
      </c>
      <c r="F30" s="6"/>
      <c r="G30" s="11" t="s">
        <v>106</v>
      </c>
    </row>
    <row r="31" spans="2:7">
      <c r="B31" s="28" t="str">
        <f t="shared" si="0"/>
        <v>Deelnemer 3</v>
      </c>
      <c r="C31" s="28" t="str">
        <f t="shared" si="1"/>
        <v>…</v>
      </c>
      <c r="D31" s="11" t="s">
        <v>107</v>
      </c>
      <c r="E31" s="11" t="s">
        <v>108</v>
      </c>
      <c r="F31" s="6"/>
      <c r="G31" s="11" t="s">
        <v>109</v>
      </c>
    </row>
    <row r="32" spans="2:7">
      <c r="B32" s="28" t="str">
        <f t="shared" si="0"/>
        <v>Deelnemer 4</v>
      </c>
      <c r="C32" s="28" t="str">
        <f t="shared" si="1"/>
        <v/>
      </c>
      <c r="D32" s="11" t="s">
        <v>110</v>
      </c>
      <c r="E32" s="11"/>
      <c r="F32" s="6"/>
      <c r="G32" s="11"/>
    </row>
    <row r="33" spans="2:7">
      <c r="B33" s="28" t="str">
        <f t="shared" si="0"/>
        <v>Deelnemer 5</v>
      </c>
      <c r="C33" s="28" t="str">
        <f t="shared" si="1"/>
        <v/>
      </c>
      <c r="D33" s="11" t="s">
        <v>111</v>
      </c>
      <c r="E33" s="11"/>
      <c r="F33" s="6"/>
      <c r="G33" s="11"/>
    </row>
    <row r="34" spans="2:7">
      <c r="B34" s="28" t="str">
        <f t="shared" si="0"/>
        <v>Deelnemer 6</v>
      </c>
      <c r="C34" s="28" t="str">
        <f t="shared" si="1"/>
        <v/>
      </c>
      <c r="D34" s="11" t="s">
        <v>112</v>
      </c>
      <c r="E34" s="11"/>
      <c r="F34" s="6"/>
      <c r="G34" s="11"/>
    </row>
    <row r="35" spans="2:7">
      <c r="B35" s="28" t="str">
        <f t="shared" si="0"/>
        <v>Deelnemer 7</v>
      </c>
      <c r="C35" s="28" t="str">
        <f t="shared" si="1"/>
        <v/>
      </c>
      <c r="D35" s="11" t="s">
        <v>113</v>
      </c>
      <c r="E35" s="11"/>
      <c r="F35" s="6"/>
      <c r="G35" s="11"/>
    </row>
    <row r="36" spans="2:7">
      <c r="B36" s="28" t="str">
        <f t="shared" si="0"/>
        <v>Deelnemer 8</v>
      </c>
      <c r="C36" s="28" t="str">
        <f t="shared" si="1"/>
        <v/>
      </c>
      <c r="D36" s="11" t="s">
        <v>114</v>
      </c>
      <c r="E36" s="11"/>
      <c r="F36" s="6"/>
      <c r="G36" s="11"/>
    </row>
    <row r="37" spans="2:7">
      <c r="B37" s="28" t="str">
        <f t="shared" si="0"/>
        <v>Deelnemer 9</v>
      </c>
      <c r="C37" s="28" t="str">
        <f t="shared" si="1"/>
        <v/>
      </c>
      <c r="D37" s="11"/>
      <c r="E37" s="11"/>
      <c r="F37" s="6"/>
      <c r="G37" s="11"/>
    </row>
    <row r="38" spans="2:7">
      <c r="B38" s="29" t="str">
        <f t="shared" ref="B38" si="2">+B25</f>
        <v>Deelnemer 10</v>
      </c>
      <c r="C38" s="29" t="str">
        <f t="shared" ref="C38" si="3">IF(ISBLANK(C25),"",C25)</f>
        <v/>
      </c>
      <c r="D38" s="12"/>
      <c r="E38" s="12"/>
      <c r="F38" s="8"/>
      <c r="G38" s="12"/>
    </row>
    <row r="41" spans="2:7">
      <c r="B41" s="2" t="s">
        <v>115</v>
      </c>
    </row>
    <row r="42" spans="2:7">
      <c r="B42" s="2" t="s">
        <v>116</v>
      </c>
    </row>
  </sheetData>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F0C9B1C1-B060-4E5A-BCB3-98073AFFDA7D}">
          <x14:formula1>
            <xm:f>'Dropdown lijsten'!$E$4:$E$7</xm:f>
          </x14:formula1>
          <xm:sqref>E28:E38</xm:sqref>
        </x14:dataValidation>
        <x14:dataValidation type="list" allowBlank="1" showInputMessage="1" showErrorMessage="1" xr:uid="{8F26C006-AE68-4FDE-B1BA-2DD2C3C21E12}">
          <x14:formula1>
            <xm:f>'Dropdown lijsten'!$B$4:$B$12</xm:f>
          </x14:formula1>
          <xm:sqref>D28:D38</xm:sqref>
        </x14:dataValidation>
        <x14:dataValidation type="list" allowBlank="1" showInputMessage="1" showErrorMessage="1" xr:uid="{E2A32073-EDDF-48BB-9FF2-E2B87CF297A2}">
          <x14:formula1>
            <xm:f>'Dropdown lijsten'!$G$4:$G$7</xm:f>
          </x14:formula1>
          <xm:sqref>G28:G38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411A-3182-4BA2-99B5-EEF35BC179CE}">
  <sheetPr>
    <tabColor rgb="FFFFFFCC"/>
  </sheetPr>
  <dimension ref="B1:P55"/>
  <sheetViews>
    <sheetView showGridLines="0" zoomScaleNormal="100" workbookViewId="0">
      <selection activeCell="D15" sqref="D15:F17"/>
    </sheetView>
  </sheetViews>
  <sheetFormatPr defaultColWidth="9.140625" defaultRowHeight="15"/>
  <cols>
    <col min="1" max="1" width="4.28515625" style="14" customWidth="1"/>
    <col min="2" max="2" width="14.140625" style="14" customWidth="1"/>
    <col min="3" max="3" width="27.42578125" style="14" customWidth="1"/>
    <col min="4" max="7" width="14.85546875" style="14" customWidth="1"/>
    <col min="8" max="8" width="15.5703125" style="14" customWidth="1"/>
    <col min="9" max="9" width="39.7109375" style="14" customWidth="1"/>
    <col min="10" max="10" width="18" style="14" customWidth="1"/>
    <col min="11" max="11" width="14.85546875" style="14" customWidth="1"/>
    <col min="12" max="15" width="11.7109375" style="14" customWidth="1"/>
    <col min="16" max="16384" width="9.140625" style="14"/>
  </cols>
  <sheetData>
    <row r="1" spans="2:16" s="13" customFormat="1"/>
    <row r="2" spans="2:16" s="24" customFormat="1" ht="21">
      <c r="B2" s="43" t="s">
        <v>117</v>
      </c>
      <c r="F2" s="26"/>
    </row>
    <row r="3" spans="2:16" s="24" customFormat="1"/>
    <row r="4" spans="2:16" s="24" customFormat="1">
      <c r="B4" s="2" t="s">
        <v>118</v>
      </c>
    </row>
    <row r="5" spans="2:16" s="24" customFormat="1">
      <c r="B5" s="2" t="s">
        <v>119</v>
      </c>
    </row>
    <row r="6" spans="2:16" s="24" customFormat="1">
      <c r="B6" s="2" t="s">
        <v>120</v>
      </c>
    </row>
    <row r="7" spans="2:16" s="24" customFormat="1">
      <c r="B7" s="14" t="s">
        <v>121</v>
      </c>
    </row>
    <row r="8" spans="2:16" s="24" customFormat="1"/>
    <row r="9" spans="2:16" s="24" customFormat="1">
      <c r="B9" s="2" t="s">
        <v>122</v>
      </c>
    </row>
    <row r="10" spans="2:16" s="24" customFormat="1">
      <c r="B10" s="2" t="s">
        <v>123</v>
      </c>
    </row>
    <row r="11" spans="2:16" s="24" customFormat="1">
      <c r="B11" s="2"/>
    </row>
    <row r="12" spans="2:16">
      <c r="B12" s="15" t="s">
        <v>124</v>
      </c>
      <c r="K12" s="134" t="s">
        <v>125</v>
      </c>
    </row>
    <row r="13" spans="2:16">
      <c r="F13" s="50"/>
      <c r="G13" s="16"/>
      <c r="H13" s="50"/>
      <c r="J13" s="16"/>
    </row>
    <row r="14" spans="2:16" s="18" customFormat="1" ht="61.5" customHeight="1">
      <c r="B14" s="4" t="s">
        <v>74</v>
      </c>
      <c r="C14" s="4" t="s">
        <v>75</v>
      </c>
      <c r="D14" s="17" t="s">
        <v>126</v>
      </c>
      <c r="E14" s="17" t="s">
        <v>127</v>
      </c>
      <c r="F14" s="17" t="s">
        <v>128</v>
      </c>
      <c r="G14" s="17" t="s">
        <v>129</v>
      </c>
      <c r="H14" s="141" t="s">
        <v>130</v>
      </c>
      <c r="I14" s="17" t="s">
        <v>131</v>
      </c>
      <c r="K14" s="17" t="s">
        <v>132</v>
      </c>
      <c r="L14" s="17" t="s">
        <v>133</v>
      </c>
      <c r="M14" s="17" t="s">
        <v>134</v>
      </c>
    </row>
    <row r="15" spans="2:16">
      <c r="B15" s="30" t="str">
        <f>+Deelnemers!B15</f>
        <v>Penvoerder</v>
      </c>
      <c r="C15" s="30" t="str">
        <f>IF(ISBLANK(Deelnemers!C15),"",Deelnemers!C15)</f>
        <v>organisatie A</v>
      </c>
      <c r="D15" s="25"/>
      <c r="E15" s="25"/>
      <c r="F15" s="21"/>
      <c r="G15" s="132" t="s">
        <v>135</v>
      </c>
      <c r="H15" s="32">
        <f t="shared" ref="H15:H25" si="0">SUM(D15:F15)</f>
        <v>0</v>
      </c>
      <c r="I15" s="133"/>
      <c r="K15" s="47">
        <f t="shared" ref="K15:K25" si="1">IF(OR(ISBLANK(G15),O31="j"),"",IF((L15="vul zelf in"),0,H15*L15))</f>
        <v>0</v>
      </c>
      <c r="L15" s="101">
        <f>IF(OR(ISBLANK(G15),L31="publiek"),"",VLOOKUP(G15,'Dropdown lijsten'!$J$4:$L$9,3,FALSE))</f>
        <v>0.5</v>
      </c>
      <c r="M15" s="102"/>
      <c r="N15" s="156" t="str">
        <f>IF(AND(H15=0,D31=0),"",IF(ISBLANK(G15),"Vul type activiteit in",IF(K15&gt;=D31,"OK","Te veel PPS gevraagd")))</f>
        <v/>
      </c>
      <c r="P15" s="139"/>
    </row>
    <row r="16" spans="2:16">
      <c r="B16" s="30" t="str">
        <f>+Deelnemers!B16</f>
        <v>Deelnemer 1</v>
      </c>
      <c r="C16" s="30" t="str">
        <f>IF(ISBLANK(Deelnemers!C16),"",Deelnemers!C16)</f>
        <v>organisatie B</v>
      </c>
      <c r="D16" s="25"/>
      <c r="E16" s="25"/>
      <c r="F16" s="21"/>
      <c r="G16" s="45"/>
      <c r="H16" s="32">
        <f t="shared" si="0"/>
        <v>0</v>
      </c>
      <c r="I16" s="19"/>
      <c r="K16" s="47" t="str">
        <f t="shared" si="1"/>
        <v/>
      </c>
      <c r="L16" s="102" t="str">
        <f>IF(OR(ISBLANK(G16),L32="publiek"),"",VLOOKUP(G16,'Dropdown lijsten'!$J$4:$L$9,3,FALSE))</f>
        <v/>
      </c>
      <c r="M16" s="102" t="str">
        <f t="shared" ref="M16:M25" si="2">IF(D32=0,"",IF(H16=0,"",D32/H16))</f>
        <v/>
      </c>
      <c r="N16" s="156" t="str">
        <f t="shared" ref="N16:N25" si="3">IF(AND(H16=0,D32=0),"",IF(ISBLANK(G16),"Vul type activiteit in",IF(K16&gt;=D32,"OK","Te veel PPS gevraagd")))</f>
        <v/>
      </c>
    </row>
    <row r="17" spans="2:15">
      <c r="B17" s="30" t="str">
        <f>+Deelnemers!B17</f>
        <v>Deelnemer 2</v>
      </c>
      <c r="C17" s="30" t="str">
        <f>IF(ISBLANK(Deelnemers!C17),"",Deelnemers!C17)</f>
        <v>organisatie C</v>
      </c>
      <c r="D17" s="25"/>
      <c r="E17" s="25"/>
      <c r="F17" s="21"/>
      <c r="G17" s="45"/>
      <c r="H17" s="32">
        <f t="shared" si="0"/>
        <v>0</v>
      </c>
      <c r="I17" s="19"/>
      <c r="K17" s="47" t="str">
        <f t="shared" si="1"/>
        <v/>
      </c>
      <c r="L17" s="102" t="str">
        <f>IF(OR(ISBLANK(G17),L33="publiek"),"",VLOOKUP(G17,'Dropdown lijsten'!$J$4:$L$9,3,FALSE))</f>
        <v/>
      </c>
      <c r="M17" s="102" t="str">
        <f t="shared" si="2"/>
        <v/>
      </c>
      <c r="N17" s="156" t="str">
        <f t="shared" si="3"/>
        <v/>
      </c>
    </row>
    <row r="18" spans="2:15">
      <c r="B18" s="30" t="str">
        <f>+Deelnemers!B18</f>
        <v>Deelnemer 3</v>
      </c>
      <c r="C18" s="30" t="str">
        <f>IF(ISBLANK(Deelnemers!C18),"",Deelnemers!C18)</f>
        <v>…</v>
      </c>
      <c r="D18" s="25"/>
      <c r="E18" s="25"/>
      <c r="F18" s="21"/>
      <c r="G18" s="45"/>
      <c r="H18" s="32">
        <f t="shared" si="0"/>
        <v>0</v>
      </c>
      <c r="I18" s="19"/>
      <c r="K18" s="47" t="str">
        <f t="shared" si="1"/>
        <v/>
      </c>
      <c r="L18" s="102" t="str">
        <f>IF(OR(ISBLANK(G18),L34="publiek"),"",VLOOKUP(G18,'Dropdown lijsten'!$J$4:$L$9,3,FALSE))</f>
        <v/>
      </c>
      <c r="M18" s="102" t="str">
        <f t="shared" si="2"/>
        <v/>
      </c>
      <c r="N18" s="156" t="str">
        <f t="shared" si="3"/>
        <v/>
      </c>
    </row>
    <row r="19" spans="2:15">
      <c r="B19" s="30" t="str">
        <f>+Deelnemers!B19</f>
        <v>Deelnemer 4</v>
      </c>
      <c r="C19" s="30" t="str">
        <f>IF(ISBLANK(Deelnemers!C19),"",Deelnemers!C19)</f>
        <v/>
      </c>
      <c r="D19" s="25"/>
      <c r="E19" s="25"/>
      <c r="F19" s="21"/>
      <c r="G19" s="45"/>
      <c r="H19" s="32">
        <f t="shared" si="0"/>
        <v>0</v>
      </c>
      <c r="I19" s="19"/>
      <c r="K19" s="47" t="str">
        <f t="shared" si="1"/>
        <v/>
      </c>
      <c r="L19" s="102" t="str">
        <f>IF(OR(ISBLANK(G19),L35="publiek"),"",VLOOKUP(G19,'Dropdown lijsten'!$J$4:$L$9,3,FALSE))</f>
        <v/>
      </c>
      <c r="M19" s="102" t="str">
        <f t="shared" si="2"/>
        <v/>
      </c>
      <c r="N19" s="156" t="str">
        <f t="shared" si="3"/>
        <v/>
      </c>
    </row>
    <row r="20" spans="2:15">
      <c r="B20" s="30" t="str">
        <f>+Deelnemers!B20</f>
        <v>Deelnemer 5</v>
      </c>
      <c r="C20" s="30" t="str">
        <f>IF(ISBLANK(Deelnemers!C20),"",Deelnemers!C20)</f>
        <v/>
      </c>
      <c r="D20" s="25"/>
      <c r="E20" s="25"/>
      <c r="F20" s="21"/>
      <c r="G20" s="45"/>
      <c r="H20" s="32">
        <f t="shared" si="0"/>
        <v>0</v>
      </c>
      <c r="I20" s="19"/>
      <c r="K20" s="47" t="str">
        <f t="shared" si="1"/>
        <v/>
      </c>
      <c r="L20" s="102" t="str">
        <f>IF(OR(ISBLANK(G20),L36="publiek"),"",VLOOKUP(G20,'Dropdown lijsten'!$J$4:$L$9,3,FALSE))</f>
        <v/>
      </c>
      <c r="M20" s="102" t="str">
        <f t="shared" si="2"/>
        <v/>
      </c>
      <c r="N20" s="156" t="str">
        <f t="shared" si="3"/>
        <v/>
      </c>
    </row>
    <row r="21" spans="2:15">
      <c r="B21" s="30" t="str">
        <f>+Deelnemers!B21</f>
        <v>Deelnemer 6</v>
      </c>
      <c r="C21" s="30" t="str">
        <f>IF(ISBLANK(Deelnemers!C21),"",Deelnemers!C21)</f>
        <v/>
      </c>
      <c r="D21" s="25"/>
      <c r="E21" s="25"/>
      <c r="F21" s="21"/>
      <c r="G21" s="45"/>
      <c r="H21" s="32">
        <f t="shared" si="0"/>
        <v>0</v>
      </c>
      <c r="I21" s="19"/>
      <c r="K21" s="47" t="str">
        <f t="shared" si="1"/>
        <v/>
      </c>
      <c r="L21" s="102" t="str">
        <f>IF(OR(ISBLANK(G21),L37="publiek"),"",VLOOKUP(G21,'Dropdown lijsten'!$J$4:$L$9,3,FALSE))</f>
        <v/>
      </c>
      <c r="M21" s="102" t="str">
        <f t="shared" si="2"/>
        <v/>
      </c>
      <c r="N21" s="156" t="str">
        <f t="shared" si="3"/>
        <v/>
      </c>
    </row>
    <row r="22" spans="2:15">
      <c r="B22" s="30" t="str">
        <f>+Deelnemers!B22</f>
        <v>Deelnemer 7</v>
      </c>
      <c r="C22" s="30" t="str">
        <f>IF(ISBLANK(Deelnemers!C22),"",Deelnemers!C22)</f>
        <v/>
      </c>
      <c r="D22" s="25"/>
      <c r="E22" s="25"/>
      <c r="F22" s="21"/>
      <c r="G22" s="45"/>
      <c r="H22" s="32">
        <f t="shared" si="0"/>
        <v>0</v>
      </c>
      <c r="I22" s="19"/>
      <c r="K22" s="47" t="str">
        <f t="shared" si="1"/>
        <v/>
      </c>
      <c r="L22" s="102" t="str">
        <f>IF(OR(ISBLANK(G22),L38="publiek"),"",VLOOKUP(G22,'Dropdown lijsten'!$J$4:$L$9,3,FALSE))</f>
        <v/>
      </c>
      <c r="M22" s="102" t="str">
        <f t="shared" si="2"/>
        <v/>
      </c>
      <c r="N22" s="156" t="str">
        <f t="shared" si="3"/>
        <v/>
      </c>
    </row>
    <row r="23" spans="2:15">
      <c r="B23" s="30" t="str">
        <f>+Deelnemers!B23</f>
        <v>Deelnemer 8</v>
      </c>
      <c r="C23" s="30" t="str">
        <f>IF(ISBLANK(Deelnemers!C23),"",Deelnemers!C23)</f>
        <v/>
      </c>
      <c r="D23" s="25"/>
      <c r="E23" s="25"/>
      <c r="F23" s="21"/>
      <c r="G23" s="45"/>
      <c r="H23" s="32">
        <f t="shared" si="0"/>
        <v>0</v>
      </c>
      <c r="I23" s="19"/>
      <c r="K23" s="47" t="str">
        <f t="shared" si="1"/>
        <v/>
      </c>
      <c r="L23" s="102" t="str">
        <f>IF(OR(ISBLANK(G23),L39="publiek"),"",VLOOKUP(G23,'Dropdown lijsten'!$J$4:$L$9,3,FALSE))</f>
        <v/>
      </c>
      <c r="M23" s="102" t="str">
        <f t="shared" si="2"/>
        <v/>
      </c>
      <c r="N23" s="156" t="str">
        <f t="shared" si="3"/>
        <v/>
      </c>
    </row>
    <row r="24" spans="2:15">
      <c r="B24" s="30" t="str">
        <f>+Deelnemers!B24</f>
        <v>Deelnemer 9</v>
      </c>
      <c r="C24" s="30" t="str">
        <f>IF(ISBLANK(Deelnemers!C24),"",Deelnemers!C24)</f>
        <v/>
      </c>
      <c r="D24" s="25"/>
      <c r="E24" s="25"/>
      <c r="F24" s="21"/>
      <c r="G24" s="45"/>
      <c r="H24" s="32">
        <f t="shared" si="0"/>
        <v>0</v>
      </c>
      <c r="I24" s="19"/>
      <c r="K24" s="47" t="str">
        <f t="shared" si="1"/>
        <v/>
      </c>
      <c r="L24" s="102" t="str">
        <f>IF(OR(ISBLANK(G24),L40="publiek"),"",VLOOKUP(G24,'Dropdown lijsten'!$J$4:$L$9,3,FALSE))</f>
        <v/>
      </c>
      <c r="M24" s="102" t="str">
        <f t="shared" si="2"/>
        <v/>
      </c>
      <c r="N24" s="156" t="str">
        <f t="shared" si="3"/>
        <v/>
      </c>
    </row>
    <row r="25" spans="2:15">
      <c r="B25" s="31" t="str">
        <f>+Deelnemers!B25</f>
        <v>Deelnemer 10</v>
      </c>
      <c r="C25" s="31" t="str">
        <f>IF(ISBLANK(Deelnemers!C25),"",Deelnemers!C25)</f>
        <v/>
      </c>
      <c r="D25" s="131"/>
      <c r="E25" s="131"/>
      <c r="F25" s="23"/>
      <c r="G25" s="46"/>
      <c r="H25" s="33">
        <f t="shared" si="0"/>
        <v>0</v>
      </c>
      <c r="I25" s="53"/>
      <c r="K25" s="48" t="str">
        <f t="shared" si="1"/>
        <v/>
      </c>
      <c r="L25" s="103" t="str">
        <f>IF(OR(ISBLANK(G25),L41="publiek"),"",VLOOKUP(G25,'Dropdown lijsten'!$J$4:$L$9,3,FALSE))</f>
        <v/>
      </c>
      <c r="M25" s="103" t="str">
        <f t="shared" si="2"/>
        <v/>
      </c>
      <c r="N25" s="156" t="str">
        <f t="shared" si="3"/>
        <v/>
      </c>
    </row>
    <row r="26" spans="2:15">
      <c r="C26" s="14" t="s">
        <v>136</v>
      </c>
      <c r="D26" s="34">
        <f>SUM(D15:D25)</f>
        <v>0</v>
      </c>
      <c r="E26" s="34">
        <f>SUM(E15:E25)</f>
        <v>0</v>
      </c>
      <c r="F26" s="34">
        <f>SUM(F15:F25)</f>
        <v>0</v>
      </c>
      <c r="H26" s="34">
        <f>SUM(H15:H25)</f>
        <v>0</v>
      </c>
      <c r="I26" s="20"/>
      <c r="J26" s="22"/>
    </row>
    <row r="28" spans="2:15">
      <c r="B28" s="15" t="s">
        <v>137</v>
      </c>
      <c r="K28" s="134" t="s">
        <v>138</v>
      </c>
    </row>
    <row r="30" spans="2:15" s="2" customFormat="1" ht="75">
      <c r="B30" s="35" t="s">
        <v>74</v>
      </c>
      <c r="C30" s="35" t="s">
        <v>75</v>
      </c>
      <c r="D30" s="17" t="s">
        <v>139</v>
      </c>
      <c r="E30" s="17" t="s">
        <v>140</v>
      </c>
      <c r="F30" s="17" t="s">
        <v>141</v>
      </c>
      <c r="G30" s="17" t="s">
        <v>142</v>
      </c>
      <c r="H30" s="141" t="s">
        <v>143</v>
      </c>
      <c r="I30" s="17" t="s">
        <v>144</v>
      </c>
      <c r="K30" s="17" t="s">
        <v>145</v>
      </c>
      <c r="L30" s="52" t="s">
        <v>146</v>
      </c>
      <c r="M30" s="17" t="s">
        <v>147</v>
      </c>
      <c r="N30" s="17" t="s">
        <v>148</v>
      </c>
      <c r="O30" s="52" t="s">
        <v>149</v>
      </c>
    </row>
    <row r="31" spans="2:15">
      <c r="B31" s="30" t="str">
        <f>IF(ISBLANK(Deelnemers!B15),"",Deelnemers!B15)</f>
        <v>Penvoerder</v>
      </c>
      <c r="C31" s="30" t="str">
        <f>IF(ISBLANK(Deelnemers!C15),"",Deelnemers!C15)</f>
        <v>organisatie A</v>
      </c>
      <c r="D31" s="21"/>
      <c r="E31" s="21"/>
      <c r="F31" s="21"/>
      <c r="G31" s="21"/>
      <c r="H31" s="100">
        <f>SUM(D31:F31)</f>
        <v>0</v>
      </c>
      <c r="I31" s="19"/>
      <c r="K31" s="32">
        <f t="shared" ref="K31:K41" si="4">H15-H31</f>
        <v>0</v>
      </c>
      <c r="L31" s="51" t="str">
        <f>IF(ISBLANK(Deelnemers!D28),"",VLOOKUP(Deelnemers!D28,'Dropdown lijsten'!$B$4:$C$12,2,FALSE))</f>
        <v>onderzoek</v>
      </c>
      <c r="M31" s="100">
        <f>IF(L31="privaat",E31,0)</f>
        <v>0</v>
      </c>
      <c r="N31" s="32" t="b">
        <f>IF(L31="privaat",G31)</f>
        <v>0</v>
      </c>
      <c r="O31" s="51" t="str">
        <f>IF(OR(Deelnemers!D28="Rijksoverheid",Deelnemers!D28="Provincie",Deelnemers!D28="Gemeente",Deelnemers!D28="Anders overheid"),"j","")</f>
        <v/>
      </c>
    </row>
    <row r="32" spans="2:15">
      <c r="B32" s="30" t="str">
        <f>IF(ISBLANK(Deelnemers!B16),"",Deelnemers!B16)</f>
        <v>Deelnemer 1</v>
      </c>
      <c r="C32" s="30" t="str">
        <f>IF(ISBLANK(Deelnemers!C16),"",Deelnemers!C16)</f>
        <v>organisatie B</v>
      </c>
      <c r="D32" s="21"/>
      <c r="E32" s="21"/>
      <c r="F32" s="21"/>
      <c r="G32" s="21"/>
      <c r="H32" s="32">
        <f t="shared" ref="H32:H41" si="5">SUM(D32:F32)</f>
        <v>0</v>
      </c>
      <c r="I32" s="19"/>
      <c r="K32" s="32">
        <f t="shared" si="4"/>
        <v>0</v>
      </c>
      <c r="L32" s="47" t="str">
        <f>IF(ISBLANK(Deelnemers!D29),"",VLOOKUP(Deelnemers!D29,'Dropdown lijsten'!$B$4:$C$12,2,FALSE))</f>
        <v>privaat</v>
      </c>
      <c r="M32" s="32">
        <f t="shared" ref="M32:M41" si="6">IF(L32="privaat",E32,0)</f>
        <v>0</v>
      </c>
      <c r="N32" s="32">
        <f t="shared" ref="N32:N41" si="7">IF(L32="privaat",G32)</f>
        <v>0</v>
      </c>
      <c r="O32" s="47" t="str">
        <f>IF(OR(Deelnemers!D29="Rijksoverheid",Deelnemers!D29="Provincie",Deelnemers!D29="Gemeente",Deelnemers!D29="Anders overheid"),"j","")</f>
        <v/>
      </c>
    </row>
    <row r="33" spans="2:15">
      <c r="B33" s="30" t="str">
        <f>IF(ISBLANK(Deelnemers!B17),"",Deelnemers!B17)</f>
        <v>Deelnemer 2</v>
      </c>
      <c r="C33" s="30" t="str">
        <f>IF(ISBLANK(Deelnemers!C17),"",Deelnemers!C17)</f>
        <v>organisatie C</v>
      </c>
      <c r="D33" s="21"/>
      <c r="E33" s="21"/>
      <c r="F33" s="21"/>
      <c r="G33" s="21"/>
      <c r="H33" s="32">
        <f t="shared" si="5"/>
        <v>0</v>
      </c>
      <c r="I33" s="19"/>
      <c r="K33" s="32">
        <f t="shared" si="4"/>
        <v>0</v>
      </c>
      <c r="L33" s="47" t="str">
        <f>IF(ISBLANK(Deelnemers!D30),"",VLOOKUP(Deelnemers!D30,'Dropdown lijsten'!$B$4:$C$12,2,FALSE))</f>
        <v>privaat</v>
      </c>
      <c r="M33" s="32">
        <f t="shared" si="6"/>
        <v>0</v>
      </c>
      <c r="N33" s="32">
        <f t="shared" si="7"/>
        <v>0</v>
      </c>
      <c r="O33" s="47" t="str">
        <f>IF(OR(Deelnemers!D30="Rijksoverheid",Deelnemers!D30="Provincie",Deelnemers!D30="Gemeente",Deelnemers!D30="Anders overheid"),"j","")</f>
        <v/>
      </c>
    </row>
    <row r="34" spans="2:15">
      <c r="B34" s="30" t="str">
        <f>IF(ISBLANK(Deelnemers!B18),"",Deelnemers!B18)</f>
        <v>Deelnemer 3</v>
      </c>
      <c r="C34" s="30" t="str">
        <f>IF(ISBLANK(Deelnemers!C18),"",Deelnemers!C18)</f>
        <v>…</v>
      </c>
      <c r="D34" s="21"/>
      <c r="E34" s="21"/>
      <c r="F34" s="21"/>
      <c r="G34" s="21"/>
      <c r="H34" s="32">
        <f t="shared" si="5"/>
        <v>0</v>
      </c>
      <c r="I34" s="19"/>
      <c r="K34" s="32">
        <f t="shared" si="4"/>
        <v>0</v>
      </c>
      <c r="L34" s="47" t="str">
        <f>IF(ISBLANK(Deelnemers!D31),"",VLOOKUP(Deelnemers!D31,'Dropdown lijsten'!$B$4:$C$12,2,FALSE))</f>
        <v>privaat</v>
      </c>
      <c r="M34" s="32">
        <f t="shared" si="6"/>
        <v>0</v>
      </c>
      <c r="N34" s="32">
        <f t="shared" si="7"/>
        <v>0</v>
      </c>
      <c r="O34" s="47" t="str">
        <f>IF(OR(Deelnemers!D31="Rijksoverheid",Deelnemers!D31="Provincie",Deelnemers!D31="Gemeente",Deelnemers!D31="Anders overheid"),"j","")</f>
        <v/>
      </c>
    </row>
    <row r="35" spans="2:15">
      <c r="B35" s="30" t="str">
        <f>IF(ISBLANK(Deelnemers!B19),"",Deelnemers!B19)</f>
        <v>Deelnemer 4</v>
      </c>
      <c r="C35" s="30" t="str">
        <f>IF(ISBLANK(Deelnemers!C19),"",Deelnemers!C19)</f>
        <v/>
      </c>
      <c r="D35" s="21"/>
      <c r="E35" s="21"/>
      <c r="F35" s="21"/>
      <c r="G35" s="21"/>
      <c r="H35" s="32">
        <f t="shared" si="5"/>
        <v>0</v>
      </c>
      <c r="I35" s="19"/>
      <c r="K35" s="32">
        <f t="shared" si="4"/>
        <v>0</v>
      </c>
      <c r="L35" s="47" t="str">
        <f>IF(ISBLANK(Deelnemers!D32),"",VLOOKUP(Deelnemers!D32,'Dropdown lijsten'!$B$4:$C$12,2,FALSE))</f>
        <v>publiek</v>
      </c>
      <c r="M35" s="32">
        <f t="shared" si="6"/>
        <v>0</v>
      </c>
      <c r="N35" s="32" t="b">
        <f t="shared" si="7"/>
        <v>0</v>
      </c>
      <c r="O35" s="47" t="str">
        <f>IF(OR(Deelnemers!D32="Rijksoverheid",Deelnemers!D32="Provincie",Deelnemers!D32="Gemeente",Deelnemers!D32="Anders overheid"),"j","")</f>
        <v>j</v>
      </c>
    </row>
    <row r="36" spans="2:15">
      <c r="B36" s="30" t="str">
        <f>IF(ISBLANK(Deelnemers!B20),"",Deelnemers!B20)</f>
        <v>Deelnemer 5</v>
      </c>
      <c r="C36" s="30" t="str">
        <f>IF(ISBLANK(Deelnemers!C20),"",Deelnemers!C20)</f>
        <v/>
      </c>
      <c r="D36" s="21"/>
      <c r="E36" s="21"/>
      <c r="F36" s="21"/>
      <c r="G36" s="21"/>
      <c r="H36" s="32">
        <f t="shared" si="5"/>
        <v>0</v>
      </c>
      <c r="I36" s="19"/>
      <c r="K36" s="32">
        <f t="shared" si="4"/>
        <v>0</v>
      </c>
      <c r="L36" s="47" t="str">
        <f>IF(ISBLANK(Deelnemers!D33),"",VLOOKUP(Deelnemers!D33,'Dropdown lijsten'!$B$4:$C$12,2,FALSE))</f>
        <v>publiek</v>
      </c>
      <c r="M36" s="32">
        <f t="shared" si="6"/>
        <v>0</v>
      </c>
      <c r="N36" s="32" t="b">
        <f t="shared" si="7"/>
        <v>0</v>
      </c>
      <c r="O36" s="47" t="str">
        <f>IF(OR(Deelnemers!D33="Rijksoverheid",Deelnemers!D33="Provincie",Deelnemers!D33="Gemeente",Deelnemers!D33="Anders overheid"),"j","")</f>
        <v>j</v>
      </c>
    </row>
    <row r="37" spans="2:15">
      <c r="B37" s="30" t="str">
        <f>IF(ISBLANK(Deelnemers!B21),"",Deelnemers!B21)</f>
        <v>Deelnemer 6</v>
      </c>
      <c r="C37" s="30" t="str">
        <f>IF(ISBLANK(Deelnemers!C21),"",Deelnemers!C21)</f>
        <v/>
      </c>
      <c r="D37" s="21"/>
      <c r="E37" s="21"/>
      <c r="F37" s="21"/>
      <c r="G37" s="21"/>
      <c r="H37" s="32">
        <f t="shared" si="5"/>
        <v>0</v>
      </c>
      <c r="I37" s="19"/>
      <c r="K37" s="32">
        <f t="shared" si="4"/>
        <v>0</v>
      </c>
      <c r="L37" s="47" t="str">
        <f>IF(ISBLANK(Deelnemers!D34),"",VLOOKUP(Deelnemers!D34,'Dropdown lijsten'!$B$4:$C$12,2,FALSE))</f>
        <v>publiek</v>
      </c>
      <c r="M37" s="32">
        <f t="shared" si="6"/>
        <v>0</v>
      </c>
      <c r="N37" s="32" t="b">
        <f t="shared" si="7"/>
        <v>0</v>
      </c>
      <c r="O37" s="47" t="str">
        <f>IF(OR(Deelnemers!D34="Rijksoverheid",Deelnemers!D34="Provincie",Deelnemers!D34="Gemeente",Deelnemers!D34="Anders overheid"),"j","")</f>
        <v>j</v>
      </c>
    </row>
    <row r="38" spans="2:15">
      <c r="B38" s="30" t="str">
        <f>IF(ISBLANK(Deelnemers!B22),"",Deelnemers!B22)</f>
        <v>Deelnemer 7</v>
      </c>
      <c r="C38" s="30" t="str">
        <f>IF(ISBLANK(Deelnemers!C22),"",Deelnemers!C22)</f>
        <v/>
      </c>
      <c r="D38" s="21"/>
      <c r="E38" s="21"/>
      <c r="F38" s="21"/>
      <c r="G38" s="21"/>
      <c r="H38" s="32">
        <f t="shared" si="5"/>
        <v>0</v>
      </c>
      <c r="I38" s="19"/>
      <c r="K38" s="32">
        <f t="shared" si="4"/>
        <v>0</v>
      </c>
      <c r="L38" s="47" t="str">
        <f>IF(ISBLANK(Deelnemers!D35),"",VLOOKUP(Deelnemers!D35,'Dropdown lijsten'!$B$4:$C$12,2,FALSE))</f>
        <v>publiek</v>
      </c>
      <c r="M38" s="32">
        <f t="shared" si="6"/>
        <v>0</v>
      </c>
      <c r="N38" s="32" t="b">
        <f t="shared" si="7"/>
        <v>0</v>
      </c>
      <c r="O38" s="47" t="str">
        <f>IF(OR(Deelnemers!D35="Rijksoverheid",Deelnemers!D35="Provincie",Deelnemers!D35="Gemeente",Deelnemers!D35="Anders overheid"),"j","")</f>
        <v>j</v>
      </c>
    </row>
    <row r="39" spans="2:15">
      <c r="B39" s="30" t="str">
        <f>IF(ISBLANK(Deelnemers!B23),"",Deelnemers!B23)</f>
        <v>Deelnemer 8</v>
      </c>
      <c r="C39" s="30" t="str">
        <f>IF(ISBLANK(Deelnemers!C23),"",Deelnemers!C23)</f>
        <v/>
      </c>
      <c r="D39" s="21"/>
      <c r="E39" s="21"/>
      <c r="F39" s="21"/>
      <c r="G39" s="21"/>
      <c r="H39" s="32">
        <f t="shared" si="5"/>
        <v>0</v>
      </c>
      <c r="I39" s="19"/>
      <c r="K39" s="32">
        <f t="shared" si="4"/>
        <v>0</v>
      </c>
      <c r="L39" s="47" t="str">
        <f>IF(ISBLANK(Deelnemers!D36),"",VLOOKUP(Deelnemers!D36,'Dropdown lijsten'!$B$4:$C$12,2,FALSE))</f>
        <v>privaat</v>
      </c>
      <c r="M39" s="32">
        <f t="shared" si="6"/>
        <v>0</v>
      </c>
      <c r="N39" s="32">
        <f t="shared" si="7"/>
        <v>0</v>
      </c>
      <c r="O39" s="47" t="str">
        <f>IF(OR(Deelnemers!D36="Rijksoverheid",Deelnemers!D36="Provincie",Deelnemers!D36="Gemeente",Deelnemers!D36="Anders overheid"),"j","")</f>
        <v/>
      </c>
    </row>
    <row r="40" spans="2:15">
      <c r="B40" s="30" t="str">
        <f>IF(ISBLANK(Deelnemers!B24),"",Deelnemers!B24)</f>
        <v>Deelnemer 9</v>
      </c>
      <c r="C40" s="30" t="str">
        <f>IF(ISBLANK(Deelnemers!C24),"",Deelnemers!C24)</f>
        <v/>
      </c>
      <c r="D40" s="21"/>
      <c r="E40" s="21"/>
      <c r="F40" s="21"/>
      <c r="G40" s="21"/>
      <c r="H40" s="32">
        <f t="shared" si="5"/>
        <v>0</v>
      </c>
      <c r="I40" s="19"/>
      <c r="K40" s="32">
        <f t="shared" si="4"/>
        <v>0</v>
      </c>
      <c r="L40" s="47" t="str">
        <f>IF(ISBLANK(Deelnemers!D37),"",VLOOKUP(Deelnemers!D37,'Dropdown lijsten'!$B$4:$C$12,2,FALSE))</f>
        <v/>
      </c>
      <c r="M40" s="32">
        <f t="shared" si="6"/>
        <v>0</v>
      </c>
      <c r="N40" s="32" t="b">
        <f t="shared" si="7"/>
        <v>0</v>
      </c>
      <c r="O40" s="47" t="str">
        <f>IF(OR(Deelnemers!D37="Rijksoverheid",Deelnemers!D37="Provincie",Deelnemers!D37="Gemeente",Deelnemers!D37="Anders overheid"),"j","")</f>
        <v/>
      </c>
    </row>
    <row r="41" spans="2:15">
      <c r="B41" s="31" t="str">
        <f>IF(ISBLANK(Deelnemers!B25),"",Deelnemers!B25)</f>
        <v>Deelnemer 10</v>
      </c>
      <c r="C41" s="31" t="str">
        <f>IF(ISBLANK(Deelnemers!C25),"",Deelnemers!C25)</f>
        <v/>
      </c>
      <c r="D41" s="23"/>
      <c r="E41" s="23"/>
      <c r="F41" s="23"/>
      <c r="G41" s="23"/>
      <c r="H41" s="33">
        <f t="shared" si="5"/>
        <v>0</v>
      </c>
      <c r="I41" s="53"/>
      <c r="K41" s="33">
        <f t="shared" si="4"/>
        <v>0</v>
      </c>
      <c r="L41" s="48" t="str">
        <f>IF(ISBLANK(Deelnemers!D38),"",VLOOKUP(Deelnemers!D38,'Dropdown lijsten'!$B$4:$C$12,2,FALSE))</f>
        <v/>
      </c>
      <c r="M41" s="33">
        <f t="shared" si="6"/>
        <v>0</v>
      </c>
      <c r="N41" s="32" t="b">
        <f t="shared" si="7"/>
        <v>0</v>
      </c>
      <c r="O41" s="48" t="str">
        <f>IF(OR(Deelnemers!D38="Rijksoverheid",Deelnemers!D38="Provincie",Deelnemers!D38="Gemeente",Deelnemers!D38="Anders overheid"),"j","")</f>
        <v/>
      </c>
    </row>
    <row r="42" spans="2:15">
      <c r="C42" s="14" t="s">
        <v>136</v>
      </c>
      <c r="D42" s="34">
        <f>SUM(D31:D41)</f>
        <v>0</v>
      </c>
      <c r="E42" s="34">
        <f t="shared" ref="D42:H42" si="8">SUM(E31:E41)</f>
        <v>0</v>
      </c>
      <c r="F42" s="34">
        <f t="shared" si="8"/>
        <v>0</v>
      </c>
      <c r="G42" s="34">
        <f>SUM(G31:G41)</f>
        <v>0</v>
      </c>
      <c r="H42" s="34">
        <f t="shared" si="8"/>
        <v>0</v>
      </c>
      <c r="K42" s="34">
        <f>SUM(K31:K41)</f>
        <v>0</v>
      </c>
      <c r="M42" s="34">
        <f t="shared" ref="M42:N42" si="9">SUM(M31:M41)</f>
        <v>0</v>
      </c>
      <c r="N42" s="34">
        <f t="shared" si="9"/>
        <v>0</v>
      </c>
    </row>
    <row r="43" spans="2:15">
      <c r="B43" s="157" t="s">
        <v>150</v>
      </c>
      <c r="C43" s="157"/>
      <c r="D43" s="49" t="str">
        <f>IF(H26=0,"",D42/H26)</f>
        <v/>
      </c>
      <c r="E43" s="22"/>
      <c r="H43" s="22"/>
      <c r="J43" s="22"/>
    </row>
    <row r="44" spans="2:15" s="2" customFormat="1">
      <c r="H44" s="18"/>
      <c r="I44" s="18"/>
      <c r="O44" s="18"/>
    </row>
    <row r="47" spans="2:15">
      <c r="B47" s="134" t="s">
        <v>151</v>
      </c>
    </row>
    <row r="48" spans="2:15">
      <c r="B48" s="15"/>
    </row>
    <row r="49" spans="2:5" ht="15" customHeight="1">
      <c r="B49" s="157" t="s">
        <v>152</v>
      </c>
      <c r="C49" s="157"/>
      <c r="D49" s="139" t="e">
        <f>D42/H26</f>
        <v>#DIV/0!</v>
      </c>
      <c r="E49" s="14" t="s">
        <v>153</v>
      </c>
    </row>
    <row r="52" spans="2:5">
      <c r="B52" s="2" t="s">
        <v>154</v>
      </c>
    </row>
    <row r="53" spans="2:5">
      <c r="B53" s="2" t="s">
        <v>155</v>
      </c>
    </row>
    <row r="54" spans="2:5">
      <c r="B54" s="2" t="s">
        <v>156</v>
      </c>
    </row>
    <row r="55" spans="2:5">
      <c r="B55" s="2"/>
    </row>
  </sheetData>
  <mergeCells count="2">
    <mergeCell ref="B43:C43"/>
    <mergeCell ref="B49:C49"/>
  </mergeCells>
  <conditionalFormatting sqref="G42">
    <cfRule type="cellIs" dxfId="7" priority="10" operator="notEqual">
      <formula>$F$42</formula>
    </cfRule>
    <cfRule type="cellIs" dxfId="6" priority="11" operator="equal">
      <formula>$F$42</formula>
    </cfRule>
  </conditionalFormatting>
  <conditionalFormatting sqref="K31:K42">
    <cfRule type="cellIs" dxfId="5" priority="16" operator="notEqual">
      <formula>0</formula>
    </cfRule>
    <cfRule type="cellIs" dxfId="4" priority="17" operator="equal">
      <formula>0</formula>
    </cfRule>
  </conditionalFormatting>
  <conditionalFormatting sqref="L15:L25">
    <cfRule type="cellIs" dxfId="3" priority="7" operator="equal">
      <formula>"vul zelf in"</formula>
    </cfRule>
  </conditionalFormatting>
  <conditionalFormatting sqref="N15:N25">
    <cfRule type="cellIs" dxfId="2" priority="3" operator="equal">
      <formula>"OK"</formula>
    </cfRule>
    <cfRule type="cellIs" dxfId="1" priority="4" operator="equal">
      <formula>"Te veel PPS gevraagd"</formula>
    </cfRule>
  </conditionalFormatting>
  <conditionalFormatting sqref="D49">
    <cfRule type="cellIs" dxfId="0" priority="1" operator="greaterThan">
      <formula>0.5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5201420-4244-499E-8810-C9FFA6DEFE4D}">
          <x14:formula1>
            <xm:f>'Dropdown lijsten'!$J$4:$J$9</xm:f>
          </x14:formula1>
          <xm:sqref>G15:G25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30332-84B5-4677-97D5-D9E6B7C992BA}">
  <sheetPr>
    <tabColor theme="6" tint="0.79998168889431442"/>
  </sheetPr>
  <dimension ref="A2:L38"/>
  <sheetViews>
    <sheetView topLeftCell="A20" workbookViewId="0">
      <selection activeCell="B12" sqref="B12"/>
    </sheetView>
  </sheetViews>
  <sheetFormatPr defaultColWidth="9.140625" defaultRowHeight="15"/>
  <cols>
    <col min="1" max="1" width="5.42578125" style="2" customWidth="1"/>
    <col min="2" max="2" width="25.5703125" style="2" customWidth="1"/>
    <col min="3" max="3" width="26.140625" style="2" customWidth="1"/>
    <col min="4" max="4" width="13.140625" style="2" customWidth="1"/>
    <col min="5" max="5" width="14" style="2" customWidth="1"/>
    <col min="6" max="6" width="15.7109375" style="2" customWidth="1"/>
    <col min="7" max="7" width="3" style="2" customWidth="1"/>
    <col min="8" max="8" width="16" style="2" customWidth="1"/>
    <col min="9" max="9" width="10.7109375" style="2" customWidth="1"/>
    <col min="10" max="10" width="17.140625" style="2" customWidth="1"/>
    <col min="11" max="11" width="3.5703125" style="2" customWidth="1"/>
    <col min="12" max="12" width="71.7109375" style="2" customWidth="1"/>
    <col min="13" max="16384" width="9.140625" style="2"/>
  </cols>
  <sheetData>
    <row r="2" spans="1:12" ht="21">
      <c r="B2" s="43" t="s">
        <v>157</v>
      </c>
    </row>
    <row r="3" spans="1:12">
      <c r="B3" s="14"/>
    </row>
    <row r="4" spans="1:12">
      <c r="B4" s="14" t="s">
        <v>67</v>
      </c>
    </row>
    <row r="5" spans="1:12">
      <c r="B5" s="2" t="s">
        <v>158</v>
      </c>
    </row>
    <row r="6" spans="1:12">
      <c r="A6" s="106"/>
      <c r="B6" s="106"/>
      <c r="C6" s="107"/>
      <c r="D6" s="107"/>
      <c r="E6" s="107"/>
      <c r="F6" s="107"/>
      <c r="G6" s="107"/>
      <c r="H6" s="107"/>
      <c r="I6" s="107"/>
      <c r="J6" s="107"/>
    </row>
    <row r="7" spans="1:12" ht="21">
      <c r="A7" s="108"/>
      <c r="B7" s="152" t="s">
        <v>80</v>
      </c>
      <c r="C7" s="144"/>
      <c r="D7" s="142"/>
      <c r="E7" s="143"/>
      <c r="F7" s="144"/>
      <c r="G7" s="142"/>
      <c r="H7" s="145"/>
      <c r="I7" s="144"/>
      <c r="J7" s="144"/>
    </row>
    <row r="8" spans="1:12">
      <c r="A8" s="108"/>
      <c r="B8" s="108"/>
      <c r="C8" s="107" t="s">
        <v>159</v>
      </c>
      <c r="D8" s="107"/>
      <c r="E8" s="107"/>
      <c r="F8" s="107"/>
      <c r="G8" s="107"/>
      <c r="H8" s="107"/>
      <c r="I8" s="107"/>
      <c r="J8" s="107"/>
    </row>
    <row r="9" spans="1:12">
      <c r="A9" s="108"/>
      <c r="B9" s="108"/>
      <c r="C9" s="107"/>
      <c r="D9" s="107"/>
      <c r="E9" s="107"/>
      <c r="F9" s="107"/>
      <c r="G9" s="107"/>
      <c r="H9" s="107"/>
      <c r="I9" s="107"/>
      <c r="J9" s="107"/>
    </row>
    <row r="10" spans="1:12">
      <c r="A10" s="108"/>
      <c r="B10" s="109"/>
      <c r="C10" s="107"/>
      <c r="D10" s="107"/>
      <c r="E10" s="107"/>
      <c r="F10" s="107"/>
      <c r="G10" s="107"/>
      <c r="H10" s="107"/>
      <c r="I10" s="107"/>
      <c r="J10" s="107"/>
    </row>
    <row r="11" spans="1:12" ht="30">
      <c r="A11" s="108"/>
      <c r="B11" s="146" t="s">
        <v>160</v>
      </c>
      <c r="C11" s="147"/>
      <c r="D11" s="96" t="s">
        <v>161</v>
      </c>
      <c r="E11" s="96" t="s">
        <v>162</v>
      </c>
      <c r="F11" s="96" t="s">
        <v>163</v>
      </c>
      <c r="G11" s="111"/>
      <c r="H11" s="110" t="s">
        <v>164</v>
      </c>
      <c r="I11" s="122" t="s">
        <v>165</v>
      </c>
      <c r="J11" s="122" t="s">
        <v>166</v>
      </c>
    </row>
    <row r="12" spans="1:12">
      <c r="A12" s="108"/>
      <c r="B12" s="118"/>
      <c r="C12" s="148"/>
      <c r="D12" s="97"/>
      <c r="E12" s="97"/>
      <c r="F12" s="25"/>
      <c r="G12" s="107"/>
      <c r="H12" s="112"/>
      <c r="I12" s="101" t="str">
        <f>IF(ISBLANK(H12),"",VLOOKUP(H12,'Dropdown lijsten'!$J$4:$L$8,3,FALSE))</f>
        <v/>
      </c>
      <c r="J12" s="100" t="str">
        <f>+IF(ISNUMBER(I12),F12*I12,"")</f>
        <v/>
      </c>
      <c r="L12" s="2" t="s">
        <v>167</v>
      </c>
    </row>
    <row r="13" spans="1:12">
      <c r="A13" s="108"/>
      <c r="B13" s="120"/>
      <c r="C13" s="149"/>
      <c r="D13" s="98"/>
      <c r="E13" s="98"/>
      <c r="F13" s="25">
        <f t="shared" ref="F13:F18" si="0">+D13*E13/1000</f>
        <v>0</v>
      </c>
      <c r="G13" s="107"/>
      <c r="H13" s="113"/>
      <c r="I13" s="102" t="str">
        <f>IF(ISBLANK(H13),"",VLOOKUP(H13,'Dropdown lijsten'!$J$4:$L$8,3,FALSE))</f>
        <v/>
      </c>
      <c r="J13" s="32" t="str">
        <f t="shared" ref="J13:J18" si="1">+IF(ISNUMBER(I13),F13*I13,"")</f>
        <v/>
      </c>
      <c r="L13" s="2" t="s">
        <v>168</v>
      </c>
    </row>
    <row r="14" spans="1:12">
      <c r="A14" s="108"/>
      <c r="B14" s="120"/>
      <c r="C14" s="149"/>
      <c r="D14" s="98"/>
      <c r="E14" s="98"/>
      <c r="F14" s="25">
        <f t="shared" si="0"/>
        <v>0</v>
      </c>
      <c r="G14" s="107"/>
      <c r="H14" s="113"/>
      <c r="I14" s="102" t="str">
        <f>IF(ISBLANK(H14),"",VLOOKUP(H14,'Dropdown lijsten'!$J$4:$L$8,3,FALSE))</f>
        <v/>
      </c>
      <c r="J14" s="32" t="str">
        <f t="shared" si="1"/>
        <v/>
      </c>
    </row>
    <row r="15" spans="1:12">
      <c r="A15" s="108"/>
      <c r="B15" s="120"/>
      <c r="C15" s="149"/>
      <c r="D15" s="98"/>
      <c r="E15" s="98"/>
      <c r="F15" s="25">
        <f t="shared" si="0"/>
        <v>0</v>
      </c>
      <c r="G15" s="107"/>
      <c r="H15" s="113"/>
      <c r="I15" s="102" t="str">
        <f>IF(ISBLANK(H15),"",VLOOKUP(H15,'Dropdown lijsten'!$J$4:$L$8,3,FALSE))</f>
        <v/>
      </c>
      <c r="J15" s="32" t="str">
        <f t="shared" si="1"/>
        <v/>
      </c>
    </row>
    <row r="16" spans="1:12">
      <c r="A16" s="108"/>
      <c r="B16" s="120"/>
      <c r="C16" s="149"/>
      <c r="D16" s="98"/>
      <c r="E16" s="98"/>
      <c r="F16" s="25">
        <f t="shared" si="0"/>
        <v>0</v>
      </c>
      <c r="G16" s="107"/>
      <c r="H16" s="113"/>
      <c r="I16" s="102" t="str">
        <f>IF(ISBLANK(H16),"",VLOOKUP(H16,'Dropdown lijsten'!$J$4:$L$8,3,FALSE))</f>
        <v/>
      </c>
      <c r="J16" s="32" t="str">
        <f t="shared" si="1"/>
        <v/>
      </c>
    </row>
    <row r="17" spans="1:10">
      <c r="A17" s="108"/>
      <c r="B17" s="120"/>
      <c r="C17" s="149"/>
      <c r="D17" s="98"/>
      <c r="E17" s="98"/>
      <c r="F17" s="25">
        <f t="shared" si="0"/>
        <v>0</v>
      </c>
      <c r="G17" s="107"/>
      <c r="H17" s="113"/>
      <c r="I17" s="102" t="str">
        <f>IF(ISBLANK(H17),"",VLOOKUP(H17,'Dropdown lijsten'!$J$4:$L$8,3,FALSE))</f>
        <v/>
      </c>
      <c r="J17" s="32" t="str">
        <f t="shared" si="1"/>
        <v/>
      </c>
    </row>
    <row r="18" spans="1:10">
      <c r="A18" s="108"/>
      <c r="B18" s="150"/>
      <c r="C18" s="151"/>
      <c r="D18" s="98"/>
      <c r="E18" s="98"/>
      <c r="F18" s="131">
        <f t="shared" si="0"/>
        <v>0</v>
      </c>
      <c r="G18" s="107"/>
      <c r="H18" s="114"/>
      <c r="I18" s="103" t="str">
        <f>IF(ISBLANK(H18),"",VLOOKUP(H18,'Dropdown lijsten'!$J$4:$L$8,3,FALSE))</f>
        <v/>
      </c>
      <c r="J18" s="33" t="str">
        <f t="shared" si="1"/>
        <v/>
      </c>
    </row>
    <row r="19" spans="1:10">
      <c r="A19" s="108"/>
      <c r="B19" s="115" t="s">
        <v>136</v>
      </c>
      <c r="C19" s="116"/>
      <c r="D19" s="104"/>
      <c r="E19" s="105"/>
      <c r="F19" s="34">
        <f>SUM(F12:F18)</f>
        <v>0</v>
      </c>
      <c r="G19" s="107"/>
      <c r="H19" s="117"/>
      <c r="I19" s="123"/>
      <c r="J19" s="34">
        <f>SUM(J12:J18)</f>
        <v>0</v>
      </c>
    </row>
    <row r="20" spans="1:10">
      <c r="A20" s="108"/>
      <c r="B20" s="108"/>
      <c r="C20" s="107"/>
      <c r="D20" s="107"/>
      <c r="E20" s="107"/>
      <c r="F20" s="124"/>
      <c r="G20" s="107"/>
      <c r="H20" s="107"/>
      <c r="I20" s="107"/>
      <c r="J20" s="107"/>
    </row>
    <row r="21" spans="1:10" ht="30">
      <c r="A21" s="108"/>
      <c r="B21" s="158" t="s">
        <v>169</v>
      </c>
      <c r="C21" s="159"/>
      <c r="D21" s="159"/>
      <c r="E21" s="160"/>
      <c r="F21" s="96" t="s">
        <v>163</v>
      </c>
      <c r="G21" s="107"/>
      <c r="H21" s="110" t="s">
        <v>164</v>
      </c>
      <c r="I21" s="122" t="s">
        <v>165</v>
      </c>
      <c r="J21" s="122" t="s">
        <v>166</v>
      </c>
    </row>
    <row r="22" spans="1:10">
      <c r="A22" s="108"/>
      <c r="B22" s="118"/>
      <c r="C22" s="119"/>
      <c r="D22" s="119"/>
      <c r="E22" s="119"/>
      <c r="F22" s="25"/>
      <c r="G22" s="107"/>
      <c r="H22" s="112"/>
      <c r="I22" s="101" t="str">
        <f>IF(ISBLANK(H22),"",VLOOKUP(H22,'Dropdown lijsten'!$J$4:$L$8,3,FALSE))</f>
        <v/>
      </c>
      <c r="J22" s="100" t="str">
        <f>+IF(ISNUMBER(I22),F22*I22,"")</f>
        <v/>
      </c>
    </row>
    <row r="23" spans="1:10">
      <c r="A23" s="108"/>
      <c r="B23" s="120"/>
      <c r="C23" s="121"/>
      <c r="D23" s="121"/>
      <c r="E23" s="121"/>
      <c r="F23" s="25"/>
      <c r="G23" s="107"/>
      <c r="H23" s="113"/>
      <c r="I23" s="102" t="str">
        <f>IF(ISBLANK(H23),"",VLOOKUP(H23,'Dropdown lijsten'!$J$4:$L$8,3,FALSE))</f>
        <v/>
      </c>
      <c r="J23" s="32" t="str">
        <f t="shared" ref="J23:J24" si="2">+IF(ISNUMBER(I23),F23*I23,"")</f>
        <v/>
      </c>
    </row>
    <row r="24" spans="1:10">
      <c r="A24" s="108"/>
      <c r="B24" s="120"/>
      <c r="C24" s="121"/>
      <c r="D24" s="121"/>
      <c r="E24" s="121"/>
      <c r="F24" s="25"/>
      <c r="G24" s="107"/>
      <c r="H24" s="113"/>
      <c r="I24" s="102" t="str">
        <f>IF(ISBLANK(H24),"",VLOOKUP(H24,'Dropdown lijsten'!$J$4:$L$8,3,FALSE))</f>
        <v/>
      </c>
      <c r="J24" s="32" t="str">
        <f t="shared" si="2"/>
        <v/>
      </c>
    </row>
    <row r="25" spans="1:10">
      <c r="A25" s="108"/>
      <c r="B25" s="115" t="s">
        <v>136</v>
      </c>
      <c r="C25" s="116"/>
      <c r="D25" s="116"/>
      <c r="E25" s="116"/>
      <c r="F25" s="34">
        <f>SUM(F22:F24)</f>
        <v>0</v>
      </c>
      <c r="G25" s="107"/>
      <c r="H25" s="117"/>
      <c r="I25" s="123"/>
      <c r="J25" s="34">
        <f>SUM(J22:J24)</f>
        <v>0</v>
      </c>
    </row>
    <row r="26" spans="1:10">
      <c r="A26" s="108"/>
      <c r="B26" s="109"/>
      <c r="C26" s="107"/>
      <c r="D26" s="107"/>
      <c r="E26" s="107"/>
      <c r="F26" s="124"/>
      <c r="G26" s="107"/>
      <c r="H26" s="107"/>
      <c r="I26" s="107"/>
      <c r="J26" s="107"/>
    </row>
    <row r="27" spans="1:10" ht="30">
      <c r="A27" s="108"/>
      <c r="B27" s="158" t="s">
        <v>170</v>
      </c>
      <c r="C27" s="159"/>
      <c r="D27" s="159"/>
      <c r="E27" s="160"/>
      <c r="F27" s="95" t="s">
        <v>163</v>
      </c>
      <c r="G27" s="107"/>
      <c r="H27" s="110" t="s">
        <v>164</v>
      </c>
      <c r="I27" s="122" t="s">
        <v>165</v>
      </c>
      <c r="J27" s="122" t="s">
        <v>166</v>
      </c>
    </row>
    <row r="28" spans="1:10">
      <c r="A28" s="108"/>
      <c r="B28" s="118"/>
      <c r="C28" s="119"/>
      <c r="D28" s="119"/>
      <c r="E28" s="119"/>
      <c r="F28" s="25"/>
      <c r="G28" s="107"/>
      <c r="H28" s="112"/>
      <c r="I28" s="101" t="str">
        <f>IF(ISBLANK(H28),"",VLOOKUP(H28,'Dropdown lijsten'!$J$4:$L$8,3,FALSE))</f>
        <v/>
      </c>
      <c r="J28" s="100" t="str">
        <f>+IF(ISNUMBER(I28),F28*I28,"")</f>
        <v/>
      </c>
    </row>
    <row r="29" spans="1:10">
      <c r="A29" s="108"/>
      <c r="B29" s="120"/>
      <c r="C29" s="121"/>
      <c r="D29" s="121"/>
      <c r="E29" s="121"/>
      <c r="F29" s="25"/>
      <c r="G29" s="107"/>
      <c r="H29" s="113"/>
      <c r="I29" s="102" t="str">
        <f>IF(ISBLANK(H29),"",VLOOKUP(H29,'Dropdown lijsten'!$J$4:$L$8,3,FALSE))</f>
        <v/>
      </c>
      <c r="J29" s="32" t="str">
        <f t="shared" ref="J29:J30" si="3">+IF(ISNUMBER(I29),F29*I29,"")</f>
        <v/>
      </c>
    </row>
    <row r="30" spans="1:10">
      <c r="A30" s="108"/>
      <c r="B30" s="120"/>
      <c r="C30" s="121"/>
      <c r="D30" s="121"/>
      <c r="E30" s="121"/>
      <c r="F30" s="25"/>
      <c r="G30" s="107"/>
      <c r="H30" s="114"/>
      <c r="I30" s="103" t="str">
        <f>IF(ISBLANK(H30),"",VLOOKUP(H30,'Dropdown lijsten'!$J$4:$L$8,3,FALSE))</f>
        <v/>
      </c>
      <c r="J30" s="33" t="str">
        <f t="shared" si="3"/>
        <v/>
      </c>
    </row>
    <row r="31" spans="1:10">
      <c r="A31" s="108"/>
      <c r="B31" s="115" t="s">
        <v>136</v>
      </c>
      <c r="C31" s="116"/>
      <c r="D31" s="116"/>
      <c r="E31" s="116"/>
      <c r="F31" s="34">
        <f>SUM(F28:F30)</f>
        <v>0</v>
      </c>
      <c r="G31" s="107"/>
      <c r="H31" s="117"/>
      <c r="I31" s="123"/>
      <c r="J31" s="33">
        <f>SUM(J28:J30)</f>
        <v>0</v>
      </c>
    </row>
    <row r="32" spans="1:10">
      <c r="F32" s="125"/>
    </row>
    <row r="33" spans="2:12">
      <c r="F33" s="125"/>
    </row>
    <row r="34" spans="2:12" ht="30">
      <c r="B34" s="161" t="s">
        <v>171</v>
      </c>
      <c r="C34" s="162"/>
      <c r="D34" s="162"/>
      <c r="E34" s="163"/>
      <c r="F34" s="128" t="s">
        <v>172</v>
      </c>
      <c r="I34" s="141" t="s">
        <v>173</v>
      </c>
      <c r="J34" s="130" t="s">
        <v>166</v>
      </c>
      <c r="L34" s="18" t="s">
        <v>174</v>
      </c>
    </row>
    <row r="35" spans="2:12">
      <c r="B35" s="3" t="s">
        <v>175</v>
      </c>
      <c r="C35" s="116"/>
      <c r="D35" s="126"/>
      <c r="E35" s="127"/>
      <c r="F35" s="129">
        <f>SUM(F19,F25,F31)</f>
        <v>0</v>
      </c>
      <c r="H35" s="135"/>
      <c r="I35" s="155" t="str">
        <f>IF(F35&gt;0,J35/F35,"")</f>
        <v/>
      </c>
      <c r="J35" s="129">
        <f>SUM(J19,J25,J31)</f>
        <v>0</v>
      </c>
    </row>
    <row r="36" spans="2:12">
      <c r="F36" s="125"/>
    </row>
    <row r="37" spans="2:12">
      <c r="F37" s="125"/>
    </row>
    <row r="38" spans="2:12">
      <c r="F38" s="125"/>
    </row>
  </sheetData>
  <mergeCells count="3">
    <mergeCell ref="B21:E21"/>
    <mergeCell ref="B27:E27"/>
    <mergeCell ref="B34:E3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3B3518-2954-4F67-811C-EAB0802239F7}">
          <x14:formula1>
            <xm:f>'Dropdown lijsten'!$J$4:$J$8</xm:f>
          </x14:formula1>
          <xm:sqref>H12:H18 H28:H30 H22:H24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74AA-0BD0-48EB-BC7A-2253CF1C82DC}">
  <sheetPr>
    <tabColor theme="6" tint="0.79998168889431442"/>
  </sheetPr>
  <dimension ref="A2:L38"/>
  <sheetViews>
    <sheetView workbookViewId="0">
      <selection activeCell="B12" sqref="B12"/>
    </sheetView>
  </sheetViews>
  <sheetFormatPr defaultColWidth="9.140625" defaultRowHeight="15"/>
  <cols>
    <col min="1" max="1" width="5.42578125" style="2" customWidth="1"/>
    <col min="2" max="2" width="25.5703125" style="2" customWidth="1"/>
    <col min="3" max="3" width="26.140625" style="2" customWidth="1"/>
    <col min="4" max="4" width="13.140625" style="2" customWidth="1"/>
    <col min="5" max="5" width="14" style="2" customWidth="1"/>
    <col min="6" max="6" width="15.7109375" style="2" customWidth="1"/>
    <col min="7" max="7" width="3" style="2" customWidth="1"/>
    <col min="8" max="8" width="16" style="2" customWidth="1"/>
    <col min="9" max="9" width="10.7109375" style="2" customWidth="1"/>
    <col min="10" max="10" width="17.140625" style="2" customWidth="1"/>
    <col min="11" max="11" width="3.5703125" style="2" customWidth="1"/>
    <col min="12" max="12" width="71.7109375" style="2" customWidth="1"/>
    <col min="13" max="16384" width="9.140625" style="2"/>
  </cols>
  <sheetData>
    <row r="2" spans="1:12" ht="21">
      <c r="B2" s="43" t="s">
        <v>157</v>
      </c>
    </row>
    <row r="3" spans="1:12">
      <c r="B3" s="14"/>
    </row>
    <row r="4" spans="1:12">
      <c r="B4" s="14" t="s">
        <v>67</v>
      </c>
    </row>
    <row r="5" spans="1:12">
      <c r="B5" s="2" t="s">
        <v>158</v>
      </c>
    </row>
    <row r="6" spans="1:12">
      <c r="A6" s="106"/>
      <c r="B6" s="106"/>
      <c r="C6" s="107"/>
      <c r="D6" s="107"/>
      <c r="E6" s="107"/>
      <c r="F6" s="107"/>
      <c r="G6" s="107"/>
      <c r="H6" s="107"/>
      <c r="I6" s="107"/>
      <c r="J6" s="107"/>
    </row>
    <row r="7" spans="1:12" ht="21">
      <c r="A7" s="108"/>
      <c r="B7" s="152" t="s">
        <v>176</v>
      </c>
      <c r="C7" s="144"/>
      <c r="D7" s="142"/>
      <c r="E7" s="143"/>
      <c r="F7" s="144"/>
      <c r="G7" s="142"/>
      <c r="H7" s="145"/>
      <c r="I7" s="144"/>
      <c r="J7" s="144"/>
    </row>
    <row r="8" spans="1:12">
      <c r="A8" s="108"/>
      <c r="B8" s="108"/>
      <c r="C8" s="107" t="s">
        <v>159</v>
      </c>
      <c r="D8" s="107"/>
      <c r="E8" s="107"/>
      <c r="F8" s="107"/>
      <c r="G8" s="107"/>
      <c r="H8" s="107"/>
      <c r="I8" s="107"/>
      <c r="J8" s="107"/>
    </row>
    <row r="9" spans="1:12">
      <c r="A9" s="108"/>
      <c r="B9" s="108"/>
      <c r="C9" s="107"/>
      <c r="D9" s="107"/>
      <c r="E9" s="107"/>
      <c r="F9" s="107"/>
      <c r="G9" s="107"/>
      <c r="H9" s="107"/>
      <c r="I9" s="107"/>
      <c r="J9" s="107"/>
    </row>
    <row r="10" spans="1:12">
      <c r="A10" s="108"/>
      <c r="B10" s="109"/>
      <c r="C10" s="107"/>
      <c r="D10" s="107"/>
      <c r="E10" s="107"/>
      <c r="F10" s="107"/>
      <c r="G10" s="107"/>
      <c r="H10" s="107"/>
      <c r="I10" s="107"/>
      <c r="J10" s="107"/>
    </row>
    <row r="11" spans="1:12" ht="30">
      <c r="A11" s="108"/>
      <c r="B11" s="146" t="s">
        <v>160</v>
      </c>
      <c r="C11" s="147"/>
      <c r="D11" s="96" t="s">
        <v>161</v>
      </c>
      <c r="E11" s="96" t="s">
        <v>162</v>
      </c>
      <c r="F11" s="96" t="s">
        <v>163</v>
      </c>
      <c r="G11" s="111"/>
      <c r="H11" s="110" t="s">
        <v>164</v>
      </c>
      <c r="I11" s="122" t="s">
        <v>165</v>
      </c>
      <c r="J11" s="122" t="s">
        <v>166</v>
      </c>
    </row>
    <row r="12" spans="1:12">
      <c r="A12" s="108"/>
      <c r="B12" s="118"/>
      <c r="C12" s="148"/>
      <c r="D12" s="97"/>
      <c r="E12" s="97"/>
      <c r="F12" s="25"/>
      <c r="G12" s="107"/>
      <c r="H12" s="112"/>
      <c r="I12" s="101" t="str">
        <f>IF(ISBLANK(H12),"",VLOOKUP(H12,'Dropdown lijsten'!$J$4:$L$8,3,FALSE))</f>
        <v/>
      </c>
      <c r="J12" s="100" t="str">
        <f>+IF(ISNUMBER(I12),F12*I12,"")</f>
        <v/>
      </c>
      <c r="L12" s="2" t="s">
        <v>167</v>
      </c>
    </row>
    <row r="13" spans="1:12">
      <c r="A13" s="108"/>
      <c r="B13" s="120"/>
      <c r="C13" s="149"/>
      <c r="D13" s="98"/>
      <c r="E13" s="98"/>
      <c r="F13" s="25">
        <f t="shared" ref="F13:F18" si="0">+D13*E13/1000</f>
        <v>0</v>
      </c>
      <c r="G13" s="107"/>
      <c r="H13" s="113"/>
      <c r="I13" s="102" t="str">
        <f>IF(ISBLANK(H13),"",VLOOKUP(H13,'Dropdown lijsten'!$J$4:$L$8,3,FALSE))</f>
        <v/>
      </c>
      <c r="J13" s="32" t="str">
        <f t="shared" ref="J13:J18" si="1">+IF(ISNUMBER(I13),F13*I13,"")</f>
        <v/>
      </c>
      <c r="L13" s="2" t="s">
        <v>168</v>
      </c>
    </row>
    <row r="14" spans="1:12">
      <c r="A14" s="108"/>
      <c r="B14" s="120"/>
      <c r="C14" s="149"/>
      <c r="D14" s="98"/>
      <c r="E14" s="98"/>
      <c r="F14" s="25">
        <f t="shared" si="0"/>
        <v>0</v>
      </c>
      <c r="G14" s="107"/>
      <c r="H14" s="113"/>
      <c r="I14" s="102" t="str">
        <f>IF(ISBLANK(H14),"",VLOOKUP(H14,'Dropdown lijsten'!$J$4:$L$8,3,FALSE))</f>
        <v/>
      </c>
      <c r="J14" s="32" t="str">
        <f t="shared" si="1"/>
        <v/>
      </c>
    </row>
    <row r="15" spans="1:12">
      <c r="A15" s="108"/>
      <c r="B15" s="120"/>
      <c r="C15" s="149"/>
      <c r="D15" s="98"/>
      <c r="E15" s="98"/>
      <c r="F15" s="25">
        <f t="shared" si="0"/>
        <v>0</v>
      </c>
      <c r="G15" s="107"/>
      <c r="H15" s="113"/>
      <c r="I15" s="102" t="str">
        <f>IF(ISBLANK(H15),"",VLOOKUP(H15,'Dropdown lijsten'!$J$4:$L$8,3,FALSE))</f>
        <v/>
      </c>
      <c r="J15" s="32" t="str">
        <f t="shared" si="1"/>
        <v/>
      </c>
    </row>
    <row r="16" spans="1:12">
      <c r="A16" s="108"/>
      <c r="B16" s="120"/>
      <c r="C16" s="149"/>
      <c r="D16" s="98"/>
      <c r="E16" s="98"/>
      <c r="F16" s="25">
        <f t="shared" si="0"/>
        <v>0</v>
      </c>
      <c r="G16" s="107"/>
      <c r="H16" s="113"/>
      <c r="I16" s="102" t="str">
        <f>IF(ISBLANK(H16),"",VLOOKUP(H16,'Dropdown lijsten'!$J$4:$L$8,3,FALSE))</f>
        <v/>
      </c>
      <c r="J16" s="32" t="str">
        <f t="shared" si="1"/>
        <v/>
      </c>
    </row>
    <row r="17" spans="1:10">
      <c r="A17" s="108"/>
      <c r="B17" s="120"/>
      <c r="C17" s="149"/>
      <c r="D17" s="98"/>
      <c r="E17" s="98"/>
      <c r="F17" s="25">
        <f t="shared" si="0"/>
        <v>0</v>
      </c>
      <c r="G17" s="107"/>
      <c r="H17" s="113"/>
      <c r="I17" s="102" t="str">
        <f>IF(ISBLANK(H17),"",VLOOKUP(H17,'Dropdown lijsten'!$J$4:$L$8,3,FALSE))</f>
        <v/>
      </c>
      <c r="J17" s="32" t="str">
        <f t="shared" si="1"/>
        <v/>
      </c>
    </row>
    <row r="18" spans="1:10">
      <c r="A18" s="108"/>
      <c r="B18" s="150"/>
      <c r="C18" s="151"/>
      <c r="D18" s="98"/>
      <c r="E18" s="98"/>
      <c r="F18" s="131">
        <f t="shared" si="0"/>
        <v>0</v>
      </c>
      <c r="G18" s="107"/>
      <c r="H18" s="114"/>
      <c r="I18" s="103" t="str">
        <f>IF(ISBLANK(H18),"",VLOOKUP(H18,'Dropdown lijsten'!$J$4:$L$8,3,FALSE))</f>
        <v/>
      </c>
      <c r="J18" s="33" t="str">
        <f t="shared" si="1"/>
        <v/>
      </c>
    </row>
    <row r="19" spans="1:10">
      <c r="A19" s="108"/>
      <c r="B19" s="115" t="s">
        <v>136</v>
      </c>
      <c r="C19" s="116"/>
      <c r="D19" s="104"/>
      <c r="E19" s="105"/>
      <c r="F19" s="34">
        <f>SUM(F12:F18)</f>
        <v>0</v>
      </c>
      <c r="G19" s="107"/>
      <c r="H19" s="117"/>
      <c r="I19" s="123"/>
      <c r="J19" s="34">
        <f>SUM(J12:J18)</f>
        <v>0</v>
      </c>
    </row>
    <row r="20" spans="1:10">
      <c r="A20" s="108"/>
      <c r="B20" s="108"/>
      <c r="C20" s="107"/>
      <c r="D20" s="107"/>
      <c r="E20" s="107"/>
      <c r="F20" s="124"/>
      <c r="G20" s="107"/>
      <c r="H20" s="107"/>
      <c r="I20" s="107"/>
      <c r="J20" s="107"/>
    </row>
    <row r="21" spans="1:10" ht="30">
      <c r="A21" s="108"/>
      <c r="B21" s="158" t="s">
        <v>169</v>
      </c>
      <c r="C21" s="159"/>
      <c r="D21" s="159"/>
      <c r="E21" s="160"/>
      <c r="F21" s="96" t="s">
        <v>163</v>
      </c>
      <c r="G21" s="107"/>
      <c r="H21" s="110" t="s">
        <v>164</v>
      </c>
      <c r="I21" s="122" t="s">
        <v>165</v>
      </c>
      <c r="J21" s="122" t="s">
        <v>166</v>
      </c>
    </row>
    <row r="22" spans="1:10">
      <c r="A22" s="108"/>
      <c r="B22" s="118"/>
      <c r="C22" s="119"/>
      <c r="D22" s="119"/>
      <c r="E22" s="119"/>
      <c r="F22" s="25"/>
      <c r="G22" s="107"/>
      <c r="H22" s="112"/>
      <c r="I22" s="101" t="str">
        <f>IF(ISBLANK(H22),"",VLOOKUP(H22,'Dropdown lijsten'!$J$4:$L$8,3,FALSE))</f>
        <v/>
      </c>
      <c r="J22" s="100" t="str">
        <f>+IF(ISNUMBER(I22),F22*I22,"")</f>
        <v/>
      </c>
    </row>
    <row r="23" spans="1:10">
      <c r="A23" s="108"/>
      <c r="B23" s="120"/>
      <c r="C23" s="121"/>
      <c r="D23" s="121"/>
      <c r="E23" s="121"/>
      <c r="F23" s="25"/>
      <c r="G23" s="107"/>
      <c r="H23" s="113"/>
      <c r="I23" s="102" t="str">
        <f>IF(ISBLANK(H23),"",VLOOKUP(H23,'Dropdown lijsten'!$J$4:$L$8,3,FALSE))</f>
        <v/>
      </c>
      <c r="J23" s="32" t="str">
        <f t="shared" ref="J23:J24" si="2">+IF(ISNUMBER(I23),F23*I23,"")</f>
        <v/>
      </c>
    </row>
    <row r="24" spans="1:10">
      <c r="A24" s="108"/>
      <c r="B24" s="120"/>
      <c r="C24" s="121"/>
      <c r="D24" s="121"/>
      <c r="E24" s="121"/>
      <c r="F24" s="25"/>
      <c r="G24" s="107"/>
      <c r="H24" s="113"/>
      <c r="I24" s="102" t="str">
        <f>IF(ISBLANK(H24),"",VLOOKUP(H24,'Dropdown lijsten'!$J$4:$L$8,3,FALSE))</f>
        <v/>
      </c>
      <c r="J24" s="32" t="str">
        <f t="shared" si="2"/>
        <v/>
      </c>
    </row>
    <row r="25" spans="1:10">
      <c r="A25" s="108"/>
      <c r="B25" s="115" t="s">
        <v>136</v>
      </c>
      <c r="C25" s="116"/>
      <c r="D25" s="116"/>
      <c r="E25" s="116"/>
      <c r="F25" s="34">
        <f>SUM(F22:F24)</f>
        <v>0</v>
      </c>
      <c r="G25" s="107"/>
      <c r="H25" s="117"/>
      <c r="I25" s="123"/>
      <c r="J25" s="34">
        <f>SUM(J22:J24)</f>
        <v>0</v>
      </c>
    </row>
    <row r="26" spans="1:10">
      <c r="A26" s="108"/>
      <c r="B26" s="109"/>
      <c r="C26" s="107"/>
      <c r="D26" s="107"/>
      <c r="E26" s="107"/>
      <c r="F26" s="124"/>
      <c r="G26" s="107"/>
      <c r="H26" s="107"/>
      <c r="I26" s="107"/>
      <c r="J26" s="107"/>
    </row>
    <row r="27" spans="1:10" ht="30">
      <c r="A27" s="108"/>
      <c r="B27" s="158" t="s">
        <v>170</v>
      </c>
      <c r="C27" s="159"/>
      <c r="D27" s="159"/>
      <c r="E27" s="160"/>
      <c r="F27" s="95" t="s">
        <v>163</v>
      </c>
      <c r="G27" s="107"/>
      <c r="H27" s="110" t="s">
        <v>164</v>
      </c>
      <c r="I27" s="122" t="s">
        <v>165</v>
      </c>
      <c r="J27" s="122" t="s">
        <v>166</v>
      </c>
    </row>
    <row r="28" spans="1:10">
      <c r="A28" s="108"/>
      <c r="B28" s="118"/>
      <c r="C28" s="119"/>
      <c r="D28" s="119"/>
      <c r="E28" s="119"/>
      <c r="F28" s="25"/>
      <c r="G28" s="107"/>
      <c r="H28" s="112"/>
      <c r="I28" s="101" t="str">
        <f>IF(ISBLANK(H28),"",VLOOKUP(H28,'Dropdown lijsten'!$J$4:$L$8,3,FALSE))</f>
        <v/>
      </c>
      <c r="J28" s="100" t="str">
        <f>+IF(ISNUMBER(I28),F28*I28,"")</f>
        <v/>
      </c>
    </row>
    <row r="29" spans="1:10">
      <c r="A29" s="108"/>
      <c r="B29" s="120"/>
      <c r="C29" s="121"/>
      <c r="D29" s="121"/>
      <c r="E29" s="121"/>
      <c r="F29" s="25"/>
      <c r="G29" s="107"/>
      <c r="H29" s="113"/>
      <c r="I29" s="102" t="str">
        <f>IF(ISBLANK(H29),"",VLOOKUP(H29,'Dropdown lijsten'!$J$4:$L$8,3,FALSE))</f>
        <v/>
      </c>
      <c r="J29" s="32" t="str">
        <f t="shared" ref="J29:J30" si="3">+IF(ISNUMBER(I29),F29*I29,"")</f>
        <v/>
      </c>
    </row>
    <row r="30" spans="1:10">
      <c r="A30" s="108"/>
      <c r="B30" s="120"/>
      <c r="C30" s="121"/>
      <c r="D30" s="121"/>
      <c r="E30" s="121"/>
      <c r="F30" s="25"/>
      <c r="G30" s="107"/>
      <c r="H30" s="114"/>
      <c r="I30" s="103" t="str">
        <f>IF(ISBLANK(H30),"",VLOOKUP(H30,'Dropdown lijsten'!$J$4:$L$8,3,FALSE))</f>
        <v/>
      </c>
      <c r="J30" s="33" t="str">
        <f t="shared" si="3"/>
        <v/>
      </c>
    </row>
    <row r="31" spans="1:10">
      <c r="A31" s="108"/>
      <c r="B31" s="115" t="s">
        <v>136</v>
      </c>
      <c r="C31" s="116"/>
      <c r="D31" s="116"/>
      <c r="E31" s="116"/>
      <c r="F31" s="34">
        <f>SUM(F28:F30)</f>
        <v>0</v>
      </c>
      <c r="G31" s="107"/>
      <c r="H31" s="117"/>
      <c r="I31" s="123"/>
      <c r="J31" s="33">
        <f>SUM(J28:J30)</f>
        <v>0</v>
      </c>
    </row>
    <row r="32" spans="1:10">
      <c r="F32" s="125"/>
    </row>
    <row r="33" spans="2:12">
      <c r="F33" s="125"/>
    </row>
    <row r="34" spans="2:12" ht="30">
      <c r="B34" s="161" t="s">
        <v>171</v>
      </c>
      <c r="C34" s="162"/>
      <c r="D34" s="162"/>
      <c r="E34" s="163"/>
      <c r="F34" s="128" t="s">
        <v>172</v>
      </c>
      <c r="I34" s="141" t="s">
        <v>173</v>
      </c>
      <c r="J34" s="130" t="s">
        <v>166</v>
      </c>
      <c r="L34" s="18" t="s">
        <v>174</v>
      </c>
    </row>
    <row r="35" spans="2:12">
      <c r="B35" s="3" t="s">
        <v>175</v>
      </c>
      <c r="C35" s="116" t="str">
        <f>IF(ISBLANK(C7),"",C7)</f>
        <v/>
      </c>
      <c r="D35" s="126"/>
      <c r="E35" s="127"/>
      <c r="F35" s="129">
        <f>SUM(F19,F25,F31)</f>
        <v>0</v>
      </c>
      <c r="I35" s="155" t="str">
        <f>IF(F35&gt;0,J35/F35,"")</f>
        <v/>
      </c>
      <c r="J35" s="129">
        <f>SUM(J19,J25,J31)</f>
        <v>0</v>
      </c>
    </row>
    <row r="36" spans="2:12">
      <c r="F36" s="125"/>
    </row>
    <row r="37" spans="2:12">
      <c r="F37" s="125"/>
    </row>
    <row r="38" spans="2:12">
      <c r="F38" s="125"/>
    </row>
  </sheetData>
  <mergeCells count="3">
    <mergeCell ref="B21:E21"/>
    <mergeCell ref="B27:E27"/>
    <mergeCell ref="B34:E3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2B83F2A-3489-459B-AEF1-EAF78044130F}">
          <x14:formula1>
            <xm:f>'Dropdown lijsten'!$J$4:$J$8</xm:f>
          </x14:formula1>
          <xm:sqref>H12:H18 H28:H30 H22:H24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0694-A0F9-439D-B8FA-886BAC976B16}">
  <sheetPr>
    <tabColor theme="0"/>
  </sheetPr>
  <dimension ref="B3:L12"/>
  <sheetViews>
    <sheetView workbookViewId="0">
      <selection activeCell="H7" sqref="H7"/>
    </sheetView>
  </sheetViews>
  <sheetFormatPr defaultRowHeight="15"/>
  <cols>
    <col min="2" max="2" width="24.5703125" bestFit="1" customWidth="1"/>
    <col min="3" max="3" width="15.28515625" customWidth="1"/>
    <col min="4" max="4" width="4.85546875" customWidth="1"/>
    <col min="5" max="5" width="26.28515625" bestFit="1" customWidth="1"/>
    <col min="6" max="6" width="4" customWidth="1"/>
    <col min="7" max="7" width="15" customWidth="1"/>
    <col min="8" max="8" width="33.7109375" customWidth="1"/>
    <col min="9" max="9" width="4.140625" customWidth="1"/>
    <col min="10" max="10" width="12.7109375" customWidth="1"/>
    <col min="11" max="11" width="77.140625" customWidth="1"/>
    <col min="12" max="12" width="7" customWidth="1"/>
  </cols>
  <sheetData>
    <row r="3" spans="2:12">
      <c r="B3" s="1" t="s">
        <v>94</v>
      </c>
      <c r="C3" s="1"/>
      <c r="E3" s="1" t="s">
        <v>177</v>
      </c>
      <c r="G3" s="1" t="s">
        <v>97</v>
      </c>
      <c r="J3" s="1" t="s">
        <v>164</v>
      </c>
    </row>
    <row r="4" spans="2:12">
      <c r="B4" t="s">
        <v>98</v>
      </c>
      <c r="C4" t="s">
        <v>178</v>
      </c>
      <c r="E4" t="s">
        <v>99</v>
      </c>
      <c r="G4" t="s">
        <v>100</v>
      </c>
      <c r="H4" t="s">
        <v>179</v>
      </c>
      <c r="J4" t="s">
        <v>180</v>
      </c>
      <c r="K4" t="s">
        <v>181</v>
      </c>
      <c r="L4" s="99">
        <v>0.8</v>
      </c>
    </row>
    <row r="5" spans="2:12">
      <c r="B5" t="s">
        <v>101</v>
      </c>
      <c r="C5" t="s">
        <v>182</v>
      </c>
      <c r="E5" t="s">
        <v>102</v>
      </c>
      <c r="G5" t="s">
        <v>103</v>
      </c>
      <c r="H5" t="s">
        <v>183</v>
      </c>
      <c r="J5" t="s">
        <v>135</v>
      </c>
      <c r="K5" t="s">
        <v>14</v>
      </c>
      <c r="L5" s="99">
        <v>0.5</v>
      </c>
    </row>
    <row r="6" spans="2:12">
      <c r="B6" t="s">
        <v>104</v>
      </c>
      <c r="C6" t="s">
        <v>182</v>
      </c>
      <c r="E6" t="s">
        <v>105</v>
      </c>
      <c r="G6" s="44" t="s">
        <v>106</v>
      </c>
      <c r="H6" t="s">
        <v>184</v>
      </c>
      <c r="J6" t="s">
        <v>185</v>
      </c>
      <c r="K6" t="s">
        <v>186</v>
      </c>
      <c r="L6" s="99">
        <v>0.25</v>
      </c>
    </row>
    <row r="7" spans="2:12">
      <c r="B7" t="s">
        <v>107</v>
      </c>
      <c r="C7" t="s">
        <v>182</v>
      </c>
      <c r="E7" t="s">
        <v>108</v>
      </c>
      <c r="G7" t="s">
        <v>109</v>
      </c>
      <c r="H7" t="s">
        <v>187</v>
      </c>
      <c r="J7" t="s">
        <v>188</v>
      </c>
      <c r="K7" t="s">
        <v>17</v>
      </c>
      <c r="L7" s="99">
        <v>0.6</v>
      </c>
    </row>
    <row r="8" spans="2:12">
      <c r="B8" t="s">
        <v>110</v>
      </c>
      <c r="C8" t="s">
        <v>189</v>
      </c>
      <c r="J8" t="s">
        <v>190</v>
      </c>
      <c r="K8" t="s">
        <v>191</v>
      </c>
      <c r="L8" s="99">
        <v>0.4</v>
      </c>
    </row>
    <row r="9" spans="2:12">
      <c r="B9" t="s">
        <v>111</v>
      </c>
      <c r="C9" t="s">
        <v>189</v>
      </c>
      <c r="J9" t="s">
        <v>192</v>
      </c>
      <c r="K9" t="s">
        <v>193</v>
      </c>
      <c r="L9" t="s">
        <v>194</v>
      </c>
    </row>
    <row r="10" spans="2:12">
      <c r="B10" t="s">
        <v>112</v>
      </c>
      <c r="C10" t="s">
        <v>189</v>
      </c>
    </row>
    <row r="11" spans="2:12">
      <c r="B11" t="s">
        <v>113</v>
      </c>
      <c r="C11" t="s">
        <v>189</v>
      </c>
    </row>
    <row r="12" spans="2:12">
      <c r="B12" t="s">
        <v>114</v>
      </c>
      <c r="C12" t="s">
        <v>182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7CD6426D90564C899A16ECCB7E9E80" ma:contentTypeVersion="0" ma:contentTypeDescription="Create a new document." ma:contentTypeScope="" ma:versionID="4189a019e5de2d90ac41d7a932889045">
  <xsd:schema xmlns:xsd="http://www.w3.org/2001/XMLSchema" xmlns:xs="http://www.w3.org/2001/XMLSchema" xmlns:p="http://schemas.microsoft.com/office/2006/metadata/properties" targetNamespace="http://schemas.microsoft.com/office/2006/metadata/properties" ma:root="true" ma:fieldsID="4b795196365d0a2ba85bf44c386000f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978DD5-316D-453E-8884-0BC061A38CF0}"/>
</file>

<file path=customXml/itemProps2.xml><?xml version="1.0" encoding="utf-8"?>
<ds:datastoreItem xmlns:ds="http://schemas.openxmlformats.org/officeDocument/2006/customXml" ds:itemID="{18D7D0C2-8087-4111-8B5B-031803A9E679}"/>
</file>

<file path=customXml/itemProps3.xml><?xml version="1.0" encoding="utf-8"?>
<ds:datastoreItem xmlns:ds="http://schemas.openxmlformats.org/officeDocument/2006/customXml" ds:itemID="{9C1A36E8-C5EC-406B-9581-EC858C5B09A4}"/>
</file>

<file path=docMetadata/LabelInfo.xml><?xml version="1.0" encoding="utf-8"?>
<clbl:labelList xmlns:clbl="http://schemas.microsoft.com/office/2020/mipLabelMetadata">
  <clbl:label id="{a8294dac-16db-4321-836a-c3caa9c7a8a6}" enabled="0" method="" siteId="{a8294dac-16db-4321-836a-c3caa9c7a8a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Zwamborn, Marette</dc:creator>
  <cp:keywords/>
  <dc:description/>
  <cp:lastModifiedBy/>
  <cp:revision/>
  <dcterms:created xsi:type="dcterms:W3CDTF">2024-11-14T14:46:27Z</dcterms:created>
  <dcterms:modified xsi:type="dcterms:W3CDTF">2026-07-01T07:27:08Z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0x010100A97CD6426D90564C899A16ECCB7E9E80</vt:lpwstr>
  </property>
</Properties>
</file>