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zwambma\AppData\Local\Microsoft\Windows\INetCache\Content.Outlook\TTGQ1Z7O\"/>
    </mc:Choice>
  </mc:AlternateContent>
  <xr:revisionPtr revIDLastSave="0" documentId="13_ncr:1_{E162CD8F-FDA1-4DCA-ABC3-EAA8CB9FADF9}" xr6:coauthVersionLast="47" xr6:coauthVersionMax="47" xr10:uidLastSave="{00000000-0000-0000-0000-000000000000}"/>
  <bookViews>
    <workbookView xWindow="-120" yWindow="-120" windowWidth="29040" windowHeight="15840" xr2:uid="{DBDB9858-A35B-4862-B223-F762EB7ABFF6}"/>
  </bookViews>
  <sheets>
    <sheet name="Intro" sheetId="4" r:id="rId1"/>
    <sheet name="Percentages" sheetId="10" r:id="rId2"/>
    <sheet name="Kostensoorten" sheetId="9" r:id="rId3"/>
    <sheet name="Deelnemers" sheetId="1" r:id="rId4"/>
    <sheet name="Projectbegroting" sheetId="7" r:id="rId5"/>
    <sheet name="Kosten Penvoerder" sheetId="11" r:id="rId6"/>
    <sheet name="Kosten Deelnemer..." sheetId="13" r:id="rId7"/>
    <sheet name="Dropdown lijsten" sheetId="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7" l="1"/>
  <c r="D49" i="7"/>
  <c r="M15" i="7"/>
  <c r="O25" i="7"/>
  <c r="O24" i="7"/>
  <c r="O23" i="7"/>
  <c r="O22" i="7"/>
  <c r="O21" i="7"/>
  <c r="O20" i="7"/>
  <c r="O19" i="7"/>
  <c r="O18" i="7"/>
  <c r="O17" i="7"/>
  <c r="O16" i="7"/>
  <c r="H33" i="7" l="1"/>
  <c r="H32" i="7"/>
  <c r="H31" i="7"/>
  <c r="D42" i="7"/>
  <c r="D51" i="7" s="1"/>
  <c r="J42" i="7"/>
  <c r="E42" i="7"/>
  <c r="N41" i="7" l="1"/>
  <c r="S41" i="7" s="1"/>
  <c r="N40" i="7"/>
  <c r="S40" i="7" s="1"/>
  <c r="N39" i="7"/>
  <c r="S39" i="7" s="1"/>
  <c r="N38" i="7"/>
  <c r="S38" i="7" s="1"/>
  <c r="N37" i="7"/>
  <c r="S37" i="7" s="1"/>
  <c r="N36" i="7"/>
  <c r="S36" i="7" s="1"/>
  <c r="N35" i="7"/>
  <c r="S35" i="7" s="1"/>
  <c r="N34" i="7"/>
  <c r="S34" i="7" s="1"/>
  <c r="N33" i="7"/>
  <c r="S33" i="7" s="1"/>
  <c r="N32" i="7"/>
  <c r="S32" i="7" s="1"/>
  <c r="N31" i="7"/>
  <c r="H41" i="7"/>
  <c r="H40" i="7"/>
  <c r="H39" i="7"/>
  <c r="H38" i="7"/>
  <c r="H37" i="7"/>
  <c r="H36" i="7"/>
  <c r="H35" i="7"/>
  <c r="H34" i="7"/>
  <c r="H25" i="7"/>
  <c r="H24" i="7"/>
  <c r="H23" i="7"/>
  <c r="H22" i="7"/>
  <c r="H21" i="7"/>
  <c r="H20" i="7"/>
  <c r="H19" i="7"/>
  <c r="H18" i="7"/>
  <c r="H17" i="7"/>
  <c r="H16" i="7"/>
  <c r="H15" i="7"/>
  <c r="N15" i="7" s="1"/>
  <c r="C35" i="13"/>
  <c r="F31" i="13"/>
  <c r="I30" i="13"/>
  <c r="J30" i="13" s="1"/>
  <c r="I29" i="13"/>
  <c r="J29" i="13" s="1"/>
  <c r="I28" i="13"/>
  <c r="J28" i="13" s="1"/>
  <c r="F25" i="13"/>
  <c r="I24" i="13"/>
  <c r="J24" i="13" s="1"/>
  <c r="I23" i="13"/>
  <c r="J23" i="13" s="1"/>
  <c r="I22" i="13"/>
  <c r="J22" i="13" s="1"/>
  <c r="I18" i="13"/>
  <c r="J18" i="13" s="1"/>
  <c r="F18" i="13"/>
  <c r="I17" i="13"/>
  <c r="J17" i="13" s="1"/>
  <c r="F17" i="13"/>
  <c r="I16" i="13"/>
  <c r="J16" i="13" s="1"/>
  <c r="F16" i="13"/>
  <c r="I15" i="13"/>
  <c r="J15" i="13" s="1"/>
  <c r="F15" i="13"/>
  <c r="I14" i="13"/>
  <c r="J14" i="13" s="1"/>
  <c r="F14" i="13"/>
  <c r="I13" i="13"/>
  <c r="J13" i="13" s="1"/>
  <c r="F13" i="13"/>
  <c r="I12" i="13"/>
  <c r="J12" i="13" s="1"/>
  <c r="I12" i="11"/>
  <c r="I30" i="11"/>
  <c r="J30" i="11" s="1"/>
  <c r="I29" i="11"/>
  <c r="J29" i="11" s="1"/>
  <c r="I28" i="11"/>
  <c r="J28" i="11" s="1"/>
  <c r="I24" i="11"/>
  <c r="J24" i="11" s="1"/>
  <c r="I23" i="11"/>
  <c r="J23" i="11" s="1"/>
  <c r="I22" i="11"/>
  <c r="J22" i="11" s="1"/>
  <c r="I18" i="11"/>
  <c r="J18" i="11" s="1"/>
  <c r="I17" i="11"/>
  <c r="J17" i="11" s="1"/>
  <c r="I16" i="11"/>
  <c r="J16" i="11" s="1"/>
  <c r="I15" i="11"/>
  <c r="J15" i="11" s="1"/>
  <c r="I14" i="11"/>
  <c r="J14" i="11" s="1"/>
  <c r="I13" i="11"/>
  <c r="F16" i="11"/>
  <c r="F17" i="11"/>
  <c r="F18" i="11"/>
  <c r="F31" i="11"/>
  <c r="F25" i="11"/>
  <c r="R31" i="7" l="1"/>
  <c r="S31" i="7"/>
  <c r="S42" i="7" s="1"/>
  <c r="M31" i="7"/>
  <c r="O15" i="7"/>
  <c r="R32" i="7"/>
  <c r="N19" i="7"/>
  <c r="R35" i="7"/>
  <c r="N20" i="7"/>
  <c r="R36" i="7"/>
  <c r="N21" i="7"/>
  <c r="R37" i="7"/>
  <c r="N22" i="7"/>
  <c r="R38" i="7"/>
  <c r="N23" i="7"/>
  <c r="R39" i="7"/>
  <c r="N17" i="7"/>
  <c r="R33" i="7"/>
  <c r="N24" i="7"/>
  <c r="R40" i="7"/>
  <c r="N18" i="7"/>
  <c r="R34" i="7"/>
  <c r="N25" i="7"/>
  <c r="R41" i="7"/>
  <c r="O32" i="7"/>
  <c r="Q32" i="7"/>
  <c r="P32" i="7"/>
  <c r="O33" i="7"/>
  <c r="P33" i="7"/>
  <c r="Q33" i="7"/>
  <c r="O34" i="7"/>
  <c r="P34" i="7"/>
  <c r="Q34" i="7"/>
  <c r="O35" i="7"/>
  <c r="Q35" i="7"/>
  <c r="P35" i="7"/>
  <c r="O37" i="7"/>
  <c r="Q37" i="7"/>
  <c r="P37" i="7"/>
  <c r="O38" i="7"/>
  <c r="P38" i="7"/>
  <c r="Q38" i="7"/>
  <c r="O39" i="7"/>
  <c r="Q39" i="7"/>
  <c r="P39" i="7"/>
  <c r="O36" i="7"/>
  <c r="Q36" i="7"/>
  <c r="P36" i="7"/>
  <c r="Q40" i="7"/>
  <c r="P40" i="7"/>
  <c r="Q31" i="7"/>
  <c r="P31" i="7"/>
  <c r="O31" i="7"/>
  <c r="M25" i="7"/>
  <c r="Q41" i="7"/>
  <c r="P41" i="7"/>
  <c r="P18" i="7"/>
  <c r="P24" i="7"/>
  <c r="P19" i="7"/>
  <c r="P25" i="7"/>
  <c r="P20" i="7"/>
  <c r="P21" i="7"/>
  <c r="P22" i="7"/>
  <c r="P23" i="7"/>
  <c r="O40" i="7"/>
  <c r="O41" i="7"/>
  <c r="M16" i="7"/>
  <c r="N16" i="7" s="1"/>
  <c r="P16" i="7" s="1"/>
  <c r="M17" i="7"/>
  <c r="M18" i="7"/>
  <c r="M19" i="7"/>
  <c r="M20" i="7"/>
  <c r="M21" i="7"/>
  <c r="M22" i="7"/>
  <c r="M23" i="7"/>
  <c r="M24" i="7"/>
  <c r="J25" i="13"/>
  <c r="J19" i="13"/>
  <c r="P17" i="7"/>
  <c r="J31" i="13"/>
  <c r="F19" i="13"/>
  <c r="F35" i="13" s="1"/>
  <c r="J25" i="11"/>
  <c r="J31" i="11"/>
  <c r="F19" i="11"/>
  <c r="J13" i="11"/>
  <c r="J12" i="11"/>
  <c r="J35" i="13" l="1"/>
  <c r="P15" i="7"/>
  <c r="I35" i="13"/>
  <c r="J19" i="11"/>
  <c r="J35" i="11" s="1"/>
  <c r="F35" i="11"/>
  <c r="Q42" i="7" l="1"/>
  <c r="R42" i="7"/>
  <c r="I35" i="11"/>
  <c r="C31" i="7"/>
  <c r="G42" i="7"/>
  <c r="F42" i="7"/>
  <c r="C41" i="7"/>
  <c r="B41" i="7"/>
  <c r="C40" i="7"/>
  <c r="B40" i="7"/>
  <c r="C39" i="7"/>
  <c r="B39" i="7"/>
  <c r="C38" i="7"/>
  <c r="B38" i="7"/>
  <c r="C37" i="7"/>
  <c r="B37" i="7"/>
  <c r="C36" i="7"/>
  <c r="B36" i="7"/>
  <c r="C35" i="7"/>
  <c r="B35" i="7"/>
  <c r="C34" i="7"/>
  <c r="B34" i="7"/>
  <c r="C33" i="7"/>
  <c r="B33" i="7"/>
  <c r="C32" i="7"/>
  <c r="B32" i="7"/>
  <c r="B31" i="7"/>
  <c r="E26" i="7"/>
  <c r="D26" i="7"/>
  <c r="C25" i="7"/>
  <c r="B25" i="7"/>
  <c r="C24" i="7"/>
  <c r="B24" i="7"/>
  <c r="C23" i="7"/>
  <c r="B23" i="7"/>
  <c r="C22" i="7"/>
  <c r="B22" i="7"/>
  <c r="C21" i="7"/>
  <c r="B21" i="7"/>
  <c r="C20" i="7"/>
  <c r="B20" i="7"/>
  <c r="C19" i="7"/>
  <c r="B19" i="7"/>
  <c r="C18" i="7"/>
  <c r="B18" i="7"/>
  <c r="C17" i="7"/>
  <c r="B17" i="7"/>
  <c r="C16" i="7"/>
  <c r="B16" i="7"/>
  <c r="C15" i="7"/>
  <c r="B15" i="7"/>
  <c r="M37" i="7" l="1"/>
  <c r="M41" i="7"/>
  <c r="M38" i="7"/>
  <c r="M34" i="7"/>
  <c r="M33" i="7"/>
  <c r="M32" i="7"/>
  <c r="M39" i="7"/>
  <c r="M35" i="7"/>
  <c r="M36" i="7"/>
  <c r="M40" i="7"/>
  <c r="H42" i="7"/>
  <c r="P42" i="7" l="1"/>
  <c r="O42" i="7"/>
  <c r="C29" i="1" l="1"/>
  <c r="C30" i="1"/>
  <c r="C31" i="1"/>
  <c r="C32" i="1"/>
  <c r="C33" i="1"/>
  <c r="C34" i="1"/>
  <c r="C35" i="1"/>
  <c r="C36" i="1"/>
  <c r="C37" i="1"/>
  <c r="C38" i="1"/>
  <c r="B32" i="1"/>
  <c r="B33" i="1"/>
  <c r="B34" i="1"/>
  <c r="B35" i="1"/>
  <c r="B36" i="1"/>
  <c r="B37" i="1"/>
  <c r="B38" i="1"/>
  <c r="B29" i="1"/>
  <c r="B30" i="1"/>
  <c r="B31" i="1"/>
  <c r="B28" i="1"/>
  <c r="F26" i="7"/>
  <c r="H26" i="7" l="1"/>
  <c r="D50" i="7" s="1"/>
  <c r="M42" i="7"/>
  <c r="D43" i="7" l="1"/>
</calcChain>
</file>

<file path=xl/sharedStrings.xml><?xml version="1.0" encoding="utf-8"?>
<sst xmlns="http://schemas.openxmlformats.org/spreadsheetml/2006/main" count="319" uniqueCount="215">
  <si>
    <t>Project titel</t>
  </si>
  <si>
    <t>Versie/datum</t>
  </si>
  <si>
    <t>Deelnemer</t>
  </si>
  <si>
    <t>Penvoerder</t>
  </si>
  <si>
    <t>Deelnemer 1</t>
  </si>
  <si>
    <t>Deelnemer 2</t>
  </si>
  <si>
    <t>Deelnemer 3</t>
  </si>
  <si>
    <t>Deelnemer 4</t>
  </si>
  <si>
    <t>Deelnemer 5</t>
  </si>
  <si>
    <t>Deelnemer 6</t>
  </si>
  <si>
    <t>Deelnemer 7</t>
  </si>
  <si>
    <t>Deelnemer 8</t>
  </si>
  <si>
    <t>Deelnemer 9</t>
  </si>
  <si>
    <t>Deelnemer 10</t>
  </si>
  <si>
    <t>Type organisatie</t>
  </si>
  <si>
    <t>KvK nummer</t>
  </si>
  <si>
    <t>Methode uurtarief</t>
  </si>
  <si>
    <t>Naam organisatie</t>
  </si>
  <si>
    <t>Onderzoeksorganisatie</t>
  </si>
  <si>
    <t>MKB</t>
  </si>
  <si>
    <t>Grootbedrijf</t>
  </si>
  <si>
    <t>Belangenorganisatie/ANBI</t>
  </si>
  <si>
    <t>Rijksoverheid</t>
  </si>
  <si>
    <t>Provincie</t>
  </si>
  <si>
    <t>Gemeente</t>
  </si>
  <si>
    <t>Overig</t>
  </si>
  <si>
    <t>Vast uurtarief € 60,00</t>
  </si>
  <si>
    <t>Loonkosten plus 50% opslag</t>
  </si>
  <si>
    <t>Contactpersoon</t>
  </si>
  <si>
    <t>E-mail</t>
  </si>
  <si>
    <t>Status bij indienen voorstel</t>
  </si>
  <si>
    <t>Eerste contact gelegd</t>
  </si>
  <si>
    <t>Mondeling toegezegd</t>
  </si>
  <si>
    <t>Schriftelijke intentie</t>
  </si>
  <si>
    <t>Overeenkomst getekend</t>
  </si>
  <si>
    <t>Korte omschrijving rol in project</t>
  </si>
  <si>
    <t>Overzicht samenwerkingspartners</t>
  </si>
  <si>
    <t>Projectkosten</t>
  </si>
  <si>
    <t>Totaal projectkosten
(k€ excl. BTW)</t>
  </si>
  <si>
    <t>Personele kosten
(k€ excl. BTW)</t>
  </si>
  <si>
    <t>Machines en apparaten
(k€ excl. BTW)</t>
  </si>
  <si>
    <t>Gevraagde
PPS-toeslag
(k€)</t>
  </si>
  <si>
    <t>Financiering</t>
  </si>
  <si>
    <t>Type activiteit</t>
  </si>
  <si>
    <t>IO</t>
  </si>
  <si>
    <t>EO</t>
  </si>
  <si>
    <t>Industrieel onderzoek</t>
  </si>
  <si>
    <t>Experimenteel onderzoek</t>
  </si>
  <si>
    <t>Toelichting activiteit</t>
  </si>
  <si>
    <t>Totaal financiering
(k€ excl. BTW)</t>
  </si>
  <si>
    <t>Toelichting financiering</t>
  </si>
  <si>
    <t>IKS</t>
  </si>
  <si>
    <t>Loon+50%</t>
  </si>
  <si>
    <t>Integrale Kosten Systematiek</t>
  </si>
  <si>
    <t xml:space="preserve">Voor deelnemers die enkel een cash bijdrage leveren, worden géén kosten opgenomen bij de projectkosten. </t>
  </si>
  <si>
    <t>Projectbegroting PPS-I-programmasubsidie TKI Watertechnologie</t>
  </si>
  <si>
    <t>Minimaal 50% van de cofinanciering in het project wordt ingebracht door private partijen</t>
  </si>
  <si>
    <t xml:space="preserve">Een partij die subsidie ontvangt, kan geen cash-bijdrage leveren aan een tweede partij in het consortium die ook subsidie ontvangt. </t>
  </si>
  <si>
    <t>*Land: Vermeld bij buitenlandse bedrijven ook het land.</t>
  </si>
  <si>
    <t>Check:
kosten -/-financiering</t>
  </si>
  <si>
    <t>Vast tarief € 60</t>
  </si>
  <si>
    <t>Géén activiteiten, enkel cash-bijdrage</t>
  </si>
  <si>
    <t>Minimaal 50% van de PPS-I subsidie wordt gebruikt door de onderzoeksorganisatie</t>
  </si>
  <si>
    <t xml:space="preserve"> </t>
  </si>
  <si>
    <t xml:space="preserve">De gevraagde PPS-toeslag van een deelnemer kan niet hoger zijn dan de maximale PPS-toeslag.  </t>
  </si>
  <si>
    <t>Overige
kosten
(k€ excl. BTW)</t>
  </si>
  <si>
    <t>Eigen in-kind bijdrage
(k€)</t>
  </si>
  <si>
    <t>Ontvangst cash bijdrage
(k€)</t>
  </si>
  <si>
    <t>Betaling cash bijdrage
(k€)</t>
  </si>
  <si>
    <t>Privaat betaling cash bijdrage (k€)</t>
  </si>
  <si>
    <t>Privaat
in-kind bijdrage (k€)</t>
  </si>
  <si>
    <t>PPS-toeslag t.o.v. totale projectkosten:</t>
  </si>
  <si>
    <t>Totaal</t>
  </si>
  <si>
    <t>Let op!</t>
  </si>
  <si>
    <t>Een deelnemer mag slechts één van bovenstaande methodieken gebruiken!</t>
  </si>
  <si>
    <t>Let op: Niet subsidiabele kosten</t>
  </si>
  <si>
    <t>De volgende kosten zijn in ieder geval niet subsidiabel:</t>
  </si>
  <si>
    <t>www.rvo.nl/subsidies-regelingen/subsidiespelregels/standaardformulieren/mkb-toets</t>
  </si>
  <si>
    <t>https://www.rvo.nl/onderwerpen/subsidiespelregels/ez</t>
  </si>
  <si>
    <t>Toelichting kostensoorten PPS-toeslag</t>
  </si>
  <si>
    <t xml:space="preserve">De PPS-I programmatoeslag van TKI Watertechnologie is een subsidieregeling van het ministerie van EZ. </t>
  </si>
  <si>
    <t>Experimentele Ontwikkeling</t>
  </si>
  <si>
    <t>Fundamenteel onderzoek</t>
  </si>
  <si>
    <t>https://www.rvo.nl/subsidies-financiering/pps-innovatie/definities</t>
  </si>
  <si>
    <t>- tussen ondernemingen waarvan er ten minste één een MKB-bedrijf is […] en geen van de ondernemingen neemt meer dan 70 % van de in aanmerking komende kosten voor haar rekening, of</t>
  </si>
  <si>
    <t>- tussen een onderneming en één of meer organisaties voor onderzoek en kennisverspreiding, waarbij deze organisaties ten minste 10 % van de in aanmerking komende kosten dragen en het recht hebben hun eigen onderzoeksresultaten te publiceren;</t>
  </si>
  <si>
    <t>(artikel 25, zesde lid, onderdeel b, onder i, van de algemene groepsvrijstellingsverordening (AGVV)).</t>
  </si>
  <si>
    <t xml:space="preserve">Loonkosten </t>
  </si>
  <si>
    <t>Procedure en voorwaarden projecten TKI Watertechnologie</t>
  </si>
  <si>
    <t>Vragen en antwoorden over procedures TKI Watertechnologie</t>
  </si>
  <si>
    <t>Voor meer informatie over voorwaarden voor TKI Watertechnologie:</t>
  </si>
  <si>
    <t>Afschrijfkosten voor machines en apparaten die niet uitsluitend voor het project worden gebruikt</t>
  </si>
  <si>
    <t>De kosten van apparatuur, die u speciaal voor een project of bepaalde subsidiabele activiteiten koopt en gebruikt, voert u als 'kosten derden' op in de begroting en bij vaststelling. Het gaat om kosten waarvan de hoogte is aan te tonen op basis van een factuur. Wel moet u voor de bepaling van de subsidiabele kosten de eventuele restwaarde van de apparatuur aftrekken van de aanschafprijs.</t>
  </si>
  <si>
    <t>Voor de bepaling van de restwaarde, van speciaal voor een project aangeschafte apparatuur, geldt als hoofdregel dat de restwaarde bepaald wordt op basis van lineaire afschrijving met een (minimale) afschrijvingstermijn van 5 jaar. Dit is een boekhoudkundige restwaarde.</t>
  </si>
  <si>
    <t>Overige kosten</t>
  </si>
  <si>
    <t>Materialen uit voorraad</t>
  </si>
  <si>
    <t>Machines en apparaten die uitsluitend voor het project worden gebruikt</t>
  </si>
  <si>
    <t>Materialen speciaal voor het project aangeschaft</t>
  </si>
  <si>
    <t>Onder materialen vallen verbruiksgoederen zoals grondstoffen, onderdelen en chemicaliën.</t>
  </si>
  <si>
    <t>De kosten van materialen die u speciaal voor een project koopt, kunt u bij begroting en bij vaststelling opvoeren onder de post 'kosten derden'. Het gaat namelijk om kosten waarvan de hoogte is aan te tonen op basis van een factuur.</t>
  </si>
  <si>
    <t>Kosten derden en uitbesteding</t>
  </si>
  <si>
    <t>Onder kosten derden vallen de directe projectkosten, waarvoor u facturen van anderen ontvangt en in uw administratie bewaart. Het kan bijvoorbeeld gaan om kosten voor uitbesteding van een deel van het project, om kosten van het inlenen van personeel of om kosten van voor het project geleverde materialen of diensten.</t>
  </si>
  <si>
    <t xml:space="preserve">* Als u gebruik wilt maken van een MKB-toeslag, dan kunt u de MKB-toets invullen en meesturen bij uw aanvraag. </t>
  </si>
  <si>
    <t>Volgens de Regeling nationale EZK- en LNV-subsidies mogen de hogere subsidie percentages voor MKB worden toegepast, indien het project daadwerkelijke samenwerking behelst:</t>
  </si>
  <si>
    <t>Subsidie percentages onderzoeksorganisaties</t>
  </si>
  <si>
    <t>Subsidie percentages innovatieve bedrijven</t>
  </si>
  <si>
    <t>Subsidie percentages bedrijven MKB-toeslag*</t>
  </si>
  <si>
    <t>Zie voor definities van Fundamenteel, industrieel en experimenteel onderzoek:</t>
  </si>
  <si>
    <t>Subsidiepercentage PPS-toeslag</t>
  </si>
  <si>
    <t>Projectbegroting</t>
  </si>
  <si>
    <t>Deelnemers</t>
  </si>
  <si>
    <t>Investeringen in machines en apparaten die niet uitsluitend voor het project worden gebruikt</t>
  </si>
  <si>
    <t xml:space="preserve">In het Kaderbesluit nationale EZK- en LNV-subsidies en de Regeling nationale EZK- en LNV-subsidies staan bepalingen die belangrijk zijn voor alle subsidieregelingen van het ministerie van EZ. Hieronder staat een toelichting op de kostensoorten. Voor meer informatie: </t>
  </si>
  <si>
    <t xml:space="preserve">Bij alle tarieven moet een urenadministratie overlegd kunnen worden. Bij een intergale kostensystematiek en loonkosten plus opslag moet ook de onderliggende stukken overlegd kunnen worden ter onderbouwing van de hoogte van het tarief. </t>
  </si>
  <si>
    <t>Als u de machine of apparatuur niet uitsluitend voor het project heeft aangeschaft, mag u de afschrijfkosten of leasetermijnen alleen meenemen als door u een sluitende tijdregistratie wordt bijgehouden. De kosten worden dan meegenomen naar evenredigheid van tijd gedurende welke de machine of het apparaat wordt gebruikt voor het project, gerelateerd aan de normale bezetting. Indien u integrale kosten systematiek gebruikt dan kunt u hier alleen kosten opvoeren als de kosten geen deel uitmaken van het integrale kostentarief.</t>
  </si>
  <si>
    <t>De kosten van het verbruik van materialen, die niet speciaal voor het project zijn aangeschaft, kunt u opvoeren als u het verbruik registreert. Hierbij moet u uitgaan van historische aanschafprijzen. Als u geen administratie van het verbruik van materialen uit voorraad heeft, dan kunt u de kosten niet rechtstreeks aan het project toerekenen.</t>
  </si>
  <si>
    <t>IO (MKB)</t>
  </si>
  <si>
    <t>EO (MKB)</t>
  </si>
  <si>
    <t>Industrieel onderzoek (MKB)</t>
  </si>
  <si>
    <t>Experimenteel onderzoek (MKB)</t>
  </si>
  <si>
    <t>Experimentele Ontwikkeling (MKB)</t>
  </si>
  <si>
    <t>PPS-%
(%)</t>
  </si>
  <si>
    <t>Max mogelijke
PPS-toeslag
(k€)</t>
  </si>
  <si>
    <t>Totaal projectkosten</t>
  </si>
  <si>
    <t>Totaal project</t>
  </si>
  <si>
    <t>Max mogelijke
PPS-toeslag (k€)</t>
  </si>
  <si>
    <t>Vul alle gele velden en blauwe dropdown keuzes in. De witte vakken vullen zichzelf.</t>
  </si>
  <si>
    <t>Wilt u rijen toevoegen dan graag op de laatste regel van de categorie gaan staan en een regel erboven toevoegen.</t>
  </si>
  <si>
    <t>Kosten per deelnemer</t>
  </si>
  <si>
    <t>Totaal kosten
(k€ excl. BTW)</t>
  </si>
  <si>
    <t>Private t.o.v. totale cofinanciering</t>
  </si>
  <si>
    <t>Private cash t.o.v. totale projectkosten</t>
  </si>
  <si>
    <t>PPS-toeslag penvoerder t.o.v. totaal PPS</t>
  </si>
  <si>
    <t>(Enkel cash)</t>
  </si>
  <si>
    <t>Tabel voor check op maximaal mogelijke PPS-toeslag</t>
  </si>
  <si>
    <t>Tabel voor diverse checks</t>
  </si>
  <si>
    <t>Minimaal 10% van de subsidiabele onderzoekskosten wordt gefinancierd door cash bijdragen private partijen</t>
  </si>
  <si>
    <t>Voor meer informatie: de TKI-coördinatoren van de betrokken onderzoeksorganisaties zijn eerste aanspreekpunt voor projecten.</t>
  </si>
  <si>
    <t>Status bij indienen voorstel**</t>
  </si>
  <si>
    <t>**Status bij indienen voorstel: deze status is ter informatie aan TKI en programmaraad t.b.v. beoordeling van het voorstel</t>
  </si>
  <si>
    <t xml:space="preserve">De totaal kosten per activiteit mogen ook direct worden ingevuld. </t>
  </si>
  <si>
    <t>versie december 2024</t>
  </si>
  <si>
    <t>Meerdere type activiteiten met verschillende subsidie-percentages binnen het project</t>
  </si>
  <si>
    <t>Zorg dat alle checks OK zijn.</t>
  </si>
  <si>
    <t>vul zelf in</t>
  </si>
  <si>
    <t>Verschillende</t>
  </si>
  <si>
    <t xml:space="preserve">Kopieer de tabellen 'Projectkosten' en 'Financiering' in het projectvoorstel. Stuur deze Excel-file samen met het projectvoorstel mee. </t>
  </si>
  <si>
    <t xml:space="preserve">Deze begroting is opgebouwd uit gele, groene en witte tabbladen: </t>
  </si>
  <si>
    <t>- groene tabbladen zijn optioneel ('Kosten Penvoerder', 'Kosten deelnemer... ')</t>
  </si>
  <si>
    <t>- witte tabbladen zijn ter informatie.</t>
  </si>
  <si>
    <t xml:space="preserve">Stuur de ingevulde Excel-file samen met het projectvoorstel mee. </t>
  </si>
  <si>
    <t>Max
PPS-%</t>
  </si>
  <si>
    <t xml:space="preserve">Kopieer de  tabel 'Overzicht samenwerkingspartners' in het projectvoorstel. Stuur deze Excel-file samen met het projectvoorstel mee. </t>
  </si>
  <si>
    <t>Deelnemer ….</t>
  </si>
  <si>
    <t xml:space="preserve">Wilt u deelnemers toevoegen dan graag op de laatste deelnemer gaan staan en een regel erboven toevoegen. Doe hetzelfde in het tabblad 'Projectbegroting'. </t>
  </si>
  <si>
    <t>- gele tabbladen moeten verplicht worden ingevuld ('Deelnemers' en 'Projectbegroting')</t>
  </si>
  <si>
    <t>Voor algemene informatie: mail naar info@tkiwatertechnologie.nl</t>
  </si>
  <si>
    <t xml:space="preserve">Vul de projectkosten en financiering van elke deelnemer op deze sheet in. Vul de gele velden en de blauwe dropdown keuzes. De witte velden vullen zichzelf. </t>
  </si>
  <si>
    <t>Check op specifieke voorwaarden voor TKI Watertechnologie:</t>
  </si>
  <si>
    <t>De subsidie in een PPS-inzetproject is bij voorkeur bedoeld voor de onderzoeksorganisatie. Een publieke partij ontvangt geen PPS-toeslag.</t>
  </si>
  <si>
    <t>Uren*
(aantal)</t>
  </si>
  <si>
    <t>Uurtarief*
(€ per uur)</t>
  </si>
  <si>
    <t>* De kolommen uren en uurtarief zijn enkel bedoeld als rekenhulp.</t>
  </si>
  <si>
    <t>Deze maximaal mogelijke PPS-toeslag wordt in het tabblad 'projectbegroting' nog getoetst aan subsidievoorwaarden.</t>
  </si>
  <si>
    <t xml:space="preserve">Optioneel: specificatie van projectkosten in een apart kosten-tabblad per deelnemer. U kunt het kosten-tabblad per deelnemer zo vaak kopiëren als nodig. </t>
  </si>
  <si>
    <t>Niet-optioneel: een apart kosten-tabblad is verplicht, als een deelnemer binnen het project activiteiten uitvoert met verschillende subsidie-percentages. Neem totaalkosten en Max PPS-% over naar deze projectbegroting.</t>
  </si>
  <si>
    <t>Anders overheid</t>
  </si>
  <si>
    <t>onderzoek</t>
  </si>
  <si>
    <t>privaat</t>
  </si>
  <si>
    <t>publiek</t>
  </si>
  <si>
    <t>Privaat, publiek of onderzoek?</t>
  </si>
  <si>
    <r>
      <rPr>
        <b/>
        <sz val="11"/>
        <rFont val="Aptos"/>
        <family val="2"/>
      </rPr>
      <t>1. Integrale kostensystematiek</t>
    </r>
    <r>
      <rPr>
        <sz val="11"/>
        <rFont val="Aptos"/>
        <family val="2"/>
      </rPr>
      <t xml:space="preserve"> (artikel 12 van het Kaderbesluit Nationale EZ-subsidies) </t>
    </r>
  </si>
  <si>
    <r>
      <rPr>
        <b/>
        <sz val="11"/>
        <rFont val="Aptos"/>
        <family val="2"/>
      </rPr>
      <t>2. Loonkosten + 50% opslag systematiek</t>
    </r>
    <r>
      <rPr>
        <sz val="11"/>
        <rFont val="Aptos"/>
        <family val="2"/>
      </rPr>
      <t>, (artikel 13 van het Kaderbesluit Nationale EZ-subsidies);</t>
    </r>
  </si>
  <si>
    <r>
      <rPr>
        <b/>
        <sz val="11"/>
        <rFont val="Aptos"/>
        <family val="2"/>
      </rPr>
      <t>3. Vast uurtarief van €60,00</t>
    </r>
    <r>
      <rPr>
        <sz val="11"/>
        <rFont val="Aptos"/>
        <family val="2"/>
      </rPr>
      <t xml:space="preserve"> (artikel 14 van het Kaderbesluit Nationale EZ-subsidies). </t>
    </r>
  </si>
  <si>
    <r>
      <t>Adres + PC + Plaats (+Land</t>
    </r>
    <r>
      <rPr>
        <b/>
        <sz val="11"/>
        <color theme="1"/>
        <rFont val="Aptos"/>
        <family val="2"/>
      </rPr>
      <t>*</t>
    </r>
    <r>
      <rPr>
        <sz val="11"/>
        <color theme="1"/>
        <rFont val="Aptos"/>
        <family val="2"/>
      </rPr>
      <t>)</t>
    </r>
  </si>
  <si>
    <r>
      <t xml:space="preserve">Personele kosten
</t>
    </r>
    <r>
      <rPr>
        <sz val="11"/>
        <color theme="1"/>
        <rFont val="Aptos"/>
        <family val="2"/>
      </rPr>
      <t>Omschrijving activiteit</t>
    </r>
  </si>
  <si>
    <r>
      <t>Totaal kosten
(</t>
    </r>
    <r>
      <rPr>
        <b/>
        <sz val="11"/>
        <color theme="1"/>
        <rFont val="Aptos"/>
        <family val="2"/>
      </rPr>
      <t>k</t>
    </r>
    <r>
      <rPr>
        <sz val="11"/>
        <color theme="1"/>
        <rFont val="Aptos"/>
        <family val="2"/>
      </rPr>
      <t>€ excl. BTW)</t>
    </r>
  </si>
  <si>
    <r>
      <rPr>
        <b/>
        <sz val="11"/>
        <color theme="1"/>
        <rFont val="Aptos"/>
        <family val="2"/>
      </rPr>
      <t xml:space="preserve">Investeringen in machines en apparaten
</t>
    </r>
    <r>
      <rPr>
        <sz val="11"/>
        <color theme="1"/>
        <rFont val="Aptos"/>
        <family val="2"/>
      </rPr>
      <t>Omschrijving</t>
    </r>
  </si>
  <si>
    <r>
      <rPr>
        <b/>
        <sz val="11"/>
        <color theme="1"/>
        <rFont val="Aptos"/>
        <family val="2"/>
      </rPr>
      <t xml:space="preserve">Overige kosten
</t>
    </r>
    <r>
      <rPr>
        <sz val="11"/>
        <color theme="1"/>
        <rFont val="Aptos"/>
        <family val="2"/>
      </rPr>
      <t>Omschrijving</t>
    </r>
  </si>
  <si>
    <t>- Kosten accountant om de controleverklaring op te stellen.</t>
  </si>
  <si>
    <t xml:space="preserve">- Kosten voor (administratief) projectmanagement, zoals voortgang monitoring, contracten opstellen tussen samenwerkingspartijen, de voortgangs-rapportages voor RVO, planning, budgettering, escaleren naar stuurgroep, projectbesturing, projectbewaking. </t>
  </si>
  <si>
    <t xml:space="preserve">- Kosten voor binnenlandse reiskosten. </t>
  </si>
  <si>
    <t>- Kosten voor kennisverspreidingsactiviteiten, omdat kennisverspreiding niet past binnen de definitie van onderzoek en ontwikkeling. In een aantal TSE-subsidiemodules is onvoldoende kennisverspreiding overigens wel een afwijzingsgrond of een reden om lager te scoren op de rangschikkingscriteria.</t>
  </si>
  <si>
    <t>Deze methode is vooral geschikt voor grote organisaties die regelmatig subsidie bij RVO aanvragen.</t>
  </si>
  <si>
    <t xml:space="preserve">De IKS methode dient goedgekeurd te zijn door RvO. </t>
  </si>
  <si>
    <t>De directe loonkosten van projectmedewerkers wordt opgevoerd en vermeerderd met 50% opslag.</t>
  </si>
  <si>
    <t xml:space="preserve">Directe kosten bestaan uit de direct toerekenbare kosten aan de medewerker die het onderzoek uitvoert zoals bruto salaris, werkgeverslasten, pensioenlasten, bonussen (mist vastgelegd in de arbeidsovereenkomst), etc.  </t>
  </si>
  <si>
    <t>De jaarkosten worden door 1650 uren gedeeld om het uurtarief te krijgen</t>
  </si>
  <si>
    <t xml:space="preserve">Een vast uurtarief van € 60,00 per uur. </t>
  </si>
  <si>
    <t>Ontvangst overige subsidie
(k€)</t>
  </si>
  <si>
    <t>Eigen bijdrage</t>
  </si>
  <si>
    <t>De PPS-toeslag dekt niet de volledige volledige kosten. De aanvrager is verantwoordelijk voor de financiering van het resterende deel, ook wel eigen bijdrage genoemd.</t>
  </si>
  <si>
    <t>Voor de financiering van de eigen bijdrage zijn er de volgende mogelijkheden:</t>
  </si>
  <si>
    <t>Publiek
in-kind bijdrage (k€)</t>
  </si>
  <si>
    <t>Publiek betaling cash bijdrage (k€)</t>
  </si>
  <si>
    <t>Betaling overige subsidie
(k€)</t>
  </si>
  <si>
    <t>Gevraagde subsidie PPS+overig
(%)</t>
  </si>
  <si>
    <t>Max
subsidie
PPS+overig
(%)</t>
  </si>
  <si>
    <t>- Eigen in kind bijdrage: de deelnemer heeft voldoende financiële middelen en/of inkomsten om het project te financieren. Of fe aanvrager heeft definitieve toezeggingen van een lening en/of investering waarmee het project kan worden gefinancierd.</t>
  </si>
  <si>
    <t>- Cash-bijdrage van een private partij. Een bijdrage van een derde in de vorm van sponsoring is onder bepaalde voorwaarden toegestaan.</t>
  </si>
  <si>
    <t>- Cash bijdrage van een publieke partij, die voortkomt uit een economische activiteit. In dat geval is er in feite sprake van inkoop.</t>
  </si>
  <si>
    <t xml:space="preserve">Het bestuursorgaan moet hiervoor een gescheiden boekhouding voeren om economische en niet-economische activiteiten te scheiden. </t>
  </si>
  <si>
    <t xml:space="preserve">Het bestuursorgaan levert zelf de onderbouwing aan, dat de bijdrage gezien wordt als een economische activiteit. </t>
  </si>
  <si>
    <t xml:space="preserve">Indien andere subsidie is verstrekt voor hetzelfde project (of een deel daarvan), dan dient u dit op te voeren in de begroting bij 'overige subsidie'. </t>
  </si>
  <si>
    <t>Bij overschrijding van de maximale steunpercentages, brengt RVO de overige subsisdie in mindering op de PPS-subsidie.</t>
  </si>
  <si>
    <t>Betalingen</t>
  </si>
  <si>
    <t>Publiek overige subsidie bijdrage (k€)</t>
  </si>
  <si>
    <t>FO</t>
  </si>
  <si>
    <t>EO (Niet-ec)</t>
  </si>
  <si>
    <t>IO (Niet-ec)</t>
  </si>
  <si>
    <t>FO (Niet-ec)</t>
  </si>
  <si>
    <t>Fundamenteel onderzoek (niet-economische activiteiten van onderzoeksorganisaties)</t>
  </si>
  <si>
    <t>Industrieel onderzoek (niet-economische activiteiten van onderzoeksorganisaties)</t>
  </si>
  <si>
    <t>Experimenteel onderzoek (niet-economische activiteiten van onderzoeksorganisaties)</t>
  </si>
  <si>
    <t>Niet-economische activiteiten (FO, IO en 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</si>
</sst>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 #,##0.00;[Red]&quot;€&quot;\ \-#,##0.00"/>
    <numFmt numFmtId="164" formatCode="0;\-0;;"/>
  </numFmts>
  <fonts count="27" x14ac:knownFonts="1">
    <font>
      <sz val="11"/>
      <color theme="1"/>
      <name val="Aptos Narrow"/>
      <family val="2"/>
      <scheme val="minor"/>
    </font>
    <font>
      <sz val="11"/>
      <color theme="1"/>
      <name val="Aptos Narrow"/>
      <family val="2"/>
      <scheme val="minor"/>
    </font>
    <font>
      <sz val="8"/>
      <name val="Aptos Narrow"/>
      <family val="2"/>
      <scheme val="minor"/>
    </font>
    <font>
      <sz val="10"/>
      <name val="Times New Roman"/>
      <family val="1"/>
    </font>
    <font>
      <u/>
      <sz val="7.5"/>
      <color indexed="12"/>
      <name val="Times New Roman"/>
      <family val="1"/>
    </font>
    <font>
      <u/>
      <sz val="11"/>
      <color theme="10"/>
      <name val="Aptos Narrow"/>
      <family val="2"/>
      <scheme val="minor"/>
    </font>
    <font>
      <sz val="11"/>
      <color theme="1"/>
      <name val="Aptos"/>
      <family val="2"/>
    </font>
    <font>
      <b/>
      <sz val="16"/>
      <color theme="1"/>
      <name val="Aptos"/>
      <family val="2"/>
    </font>
    <font>
      <sz val="9"/>
      <color theme="1"/>
      <name val="Aptos"/>
      <family val="2"/>
    </font>
    <font>
      <sz val="11"/>
      <name val="Aptos"/>
      <family val="2"/>
    </font>
    <font>
      <u/>
      <sz val="11"/>
      <color theme="10"/>
      <name val="Aptos"/>
      <family val="2"/>
    </font>
    <font>
      <b/>
      <sz val="11"/>
      <color theme="0"/>
      <name val="Aptos"/>
      <family val="2"/>
    </font>
    <font>
      <b/>
      <sz val="14"/>
      <name val="Aptos"/>
      <family val="2"/>
    </font>
    <font>
      <b/>
      <sz val="16"/>
      <color indexed="9"/>
      <name val="Aptos"/>
      <family val="2"/>
    </font>
    <font>
      <b/>
      <sz val="11"/>
      <color theme="1"/>
      <name val="Aptos"/>
      <family val="2"/>
    </font>
    <font>
      <sz val="11"/>
      <color indexed="9"/>
      <name val="Aptos"/>
      <family val="2"/>
    </font>
    <font>
      <b/>
      <sz val="11"/>
      <name val="Aptos"/>
      <family val="2"/>
    </font>
    <font>
      <b/>
      <sz val="11"/>
      <color rgb="FFFF0000"/>
      <name val="Aptos"/>
      <family val="2"/>
    </font>
    <font>
      <b/>
      <u/>
      <sz val="11"/>
      <name val="Aptos"/>
      <family val="2"/>
    </font>
    <font>
      <sz val="11"/>
      <color rgb="FF3E3E3E"/>
      <name val="Aptos"/>
      <family val="2"/>
    </font>
    <font>
      <b/>
      <sz val="11"/>
      <color rgb="FF3E3E3E"/>
      <name val="Aptos"/>
      <family val="2"/>
    </font>
    <font>
      <sz val="8"/>
      <color theme="1"/>
      <name val="Aptos"/>
      <family val="2"/>
    </font>
    <font>
      <b/>
      <i/>
      <sz val="11"/>
      <color theme="1"/>
      <name val="Aptos"/>
      <family val="2"/>
    </font>
    <font>
      <i/>
      <sz val="11"/>
      <color theme="1"/>
      <name val="Aptos"/>
      <family val="2"/>
    </font>
    <font>
      <sz val="8.5"/>
      <color theme="1"/>
      <name val="Aptos"/>
      <family val="2"/>
    </font>
    <font>
      <b/>
      <sz val="16"/>
      <color rgb="FF0066A4"/>
      <name val="Aptos"/>
      <family val="2"/>
    </font>
    <font>
      <b/>
      <sz val="12"/>
      <color rgb="FF0066A4"/>
      <name val="Aptos"/>
      <family val="2"/>
    </font>
  </fonts>
  <fills count="8">
    <fill>
      <patternFill patternType="none"/>
    </fill>
    <fill>
      <patternFill patternType="gray125"/>
    </fill>
    <fill>
      <patternFill patternType="solid">
        <fgColor rgb="FFFFFFCC"/>
        <bgColor indexed="64"/>
      </patternFill>
    </fill>
    <fill>
      <patternFill patternType="solid">
        <fgColor theme="3" tint="0.89999084444715716"/>
        <bgColor indexed="64"/>
      </patternFill>
    </fill>
    <fill>
      <patternFill patternType="solid">
        <fgColor theme="0"/>
        <bgColor indexed="64"/>
      </patternFill>
    </fill>
    <fill>
      <patternFill patternType="solid">
        <fgColor indexed="8"/>
        <bgColor indexed="64"/>
      </patternFill>
    </fill>
    <fill>
      <patternFill patternType="solid">
        <fgColor theme="1"/>
        <bgColor indexed="64"/>
      </patternFill>
    </fill>
    <fill>
      <patternFill patternType="solid">
        <fgColor theme="6"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66A4"/>
      </left>
      <right/>
      <top style="thin">
        <color rgb="FF0066A4"/>
      </top>
      <bottom/>
      <diagonal/>
    </border>
    <border>
      <left/>
      <right style="thin">
        <color rgb="FF0066A4"/>
      </right>
      <top style="thin">
        <color rgb="FF0066A4"/>
      </top>
      <bottom/>
      <diagonal/>
    </border>
    <border>
      <left style="thin">
        <color rgb="FF0066A4"/>
      </left>
      <right/>
      <top/>
      <bottom/>
      <diagonal/>
    </border>
    <border>
      <left/>
      <right style="thin">
        <color rgb="FF0066A4"/>
      </right>
      <top/>
      <bottom/>
      <diagonal/>
    </border>
    <border>
      <left style="thin">
        <color rgb="FF0066A4"/>
      </left>
      <right/>
      <top/>
      <bottom style="thin">
        <color rgb="FF0066A4"/>
      </bottom>
      <diagonal/>
    </border>
    <border>
      <left/>
      <right style="thin">
        <color rgb="FF0066A4"/>
      </right>
      <top/>
      <bottom style="thin">
        <color rgb="FF0066A4"/>
      </bottom>
      <diagonal/>
    </border>
    <border>
      <left style="thin">
        <color rgb="FF0066A4"/>
      </left>
      <right style="thin">
        <color rgb="FF0066A4"/>
      </right>
      <top style="thin">
        <color rgb="FF0066A4"/>
      </top>
      <bottom/>
      <diagonal/>
    </border>
    <border>
      <left style="thin">
        <color rgb="FF0066A4"/>
      </left>
      <right style="thin">
        <color rgb="FF0066A4"/>
      </right>
      <top/>
      <bottom/>
      <diagonal/>
    </border>
    <border>
      <left style="thin">
        <color rgb="FF0066A4"/>
      </left>
      <right style="thin">
        <color rgb="FF0066A4"/>
      </right>
      <top/>
      <bottom style="thin">
        <color rgb="FF0066A4"/>
      </bottom>
      <diagonal/>
    </border>
  </borders>
  <cellStyleXfs count="5">
    <xf numFmtId="0" fontId="0" fillId="0" borderId="0"/>
    <xf numFmtId="9" fontId="1"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applyNumberFormat="0" applyFill="0" applyBorder="0" applyAlignment="0" applyProtection="0"/>
  </cellStyleXfs>
  <cellXfs count="205">
    <xf numFmtId="0" fontId="0" fillId="0" borderId="0" xfId="0"/>
    <xf numFmtId="0" fontId="6" fillId="0" borderId="0" xfId="0" applyFont="1"/>
    <xf numFmtId="0" fontId="9" fillId="0" borderId="0" xfId="0" applyFont="1"/>
    <xf numFmtId="0" fontId="11" fillId="0" borderId="0" xfId="0" applyFont="1"/>
    <xf numFmtId="0" fontId="12" fillId="0" borderId="0" xfId="0" applyFont="1"/>
    <xf numFmtId="0" fontId="13" fillId="5" borderId="0" xfId="0" applyFont="1" applyFill="1"/>
    <xf numFmtId="0" fontId="14" fillId="6" borderId="14" xfId="0" applyFont="1" applyFill="1" applyBorder="1"/>
    <xf numFmtId="9" fontId="6" fillId="0" borderId="0" xfId="0" applyNumberFormat="1" applyFont="1"/>
    <xf numFmtId="0" fontId="6" fillId="0" borderId="14" xfId="0" applyFont="1" applyBorder="1"/>
    <xf numFmtId="9" fontId="6" fillId="0" borderId="14" xfId="0" applyNumberFormat="1" applyFont="1" applyBorder="1"/>
    <xf numFmtId="0" fontId="10" fillId="0" borderId="0" xfId="4" applyFont="1" applyFill="1"/>
    <xf numFmtId="0" fontId="10" fillId="0" borderId="0" xfId="4" applyFont="1" applyFill="1" applyAlignment="1"/>
    <xf numFmtId="0" fontId="6" fillId="0" borderId="0" xfId="0" quotePrefix="1" applyFont="1"/>
    <xf numFmtId="0" fontId="9" fillId="0" borderId="0" xfId="0" applyFont="1" applyAlignment="1">
      <alignment wrapText="1"/>
    </xf>
    <xf numFmtId="0" fontId="9" fillId="0" borderId="0" xfId="0" applyFont="1" applyAlignment="1">
      <alignment vertical="top" wrapText="1"/>
    </xf>
    <xf numFmtId="0" fontId="10" fillId="0" borderId="0" xfId="4" applyFont="1" applyFill="1" applyAlignment="1">
      <alignment vertical="top" wrapText="1"/>
    </xf>
    <xf numFmtId="0" fontId="16" fillId="0" borderId="0" xfId="0" applyFont="1" applyAlignment="1">
      <alignment wrapText="1"/>
    </xf>
    <xf numFmtId="0" fontId="6" fillId="0" borderId="0" xfId="0" applyFont="1" applyAlignment="1">
      <alignment wrapText="1"/>
    </xf>
    <xf numFmtId="0" fontId="17" fillId="0" borderId="0" xfId="0" applyFont="1" applyAlignment="1">
      <alignment vertical="top" wrapText="1"/>
    </xf>
    <xf numFmtId="0" fontId="18" fillId="0" borderId="0" xfId="3" applyFont="1" applyFill="1" applyBorder="1" applyAlignment="1" applyProtection="1">
      <alignment horizontal="center" vertical="top" wrapText="1"/>
    </xf>
    <xf numFmtId="0" fontId="16" fillId="0" borderId="0" xfId="0" applyFont="1" applyAlignment="1">
      <alignment vertical="top" wrapText="1"/>
    </xf>
    <xf numFmtId="0" fontId="19" fillId="0" borderId="0" xfId="0" applyFont="1" applyAlignment="1">
      <alignment vertical="center" wrapText="1"/>
    </xf>
    <xf numFmtId="0" fontId="20" fillId="0" borderId="0" xfId="0" applyFont="1" applyAlignment="1">
      <alignment vertical="center" wrapText="1"/>
    </xf>
    <xf numFmtId="0" fontId="19" fillId="0" borderId="0" xfId="0" applyFont="1" applyAlignment="1">
      <alignment wrapText="1"/>
    </xf>
    <xf numFmtId="0" fontId="9" fillId="0" borderId="0" xfId="0" applyFont="1" applyAlignment="1">
      <alignment horizontal="left" wrapText="1"/>
    </xf>
    <xf numFmtId="0" fontId="9" fillId="0" borderId="0" xfId="0" quotePrefix="1" applyFont="1" applyAlignment="1">
      <alignment wrapText="1"/>
    </xf>
    <xf numFmtId="0" fontId="9" fillId="0" borderId="0" xfId="3" applyFont="1" applyFill="1" applyBorder="1" applyAlignment="1" applyProtection="1">
      <alignment horizontal="left" vertical="top" wrapText="1"/>
    </xf>
    <xf numFmtId="0" fontId="6" fillId="4" borderId="0" xfId="0" applyFont="1" applyFill="1" applyAlignment="1">
      <alignment horizontal="left"/>
    </xf>
    <xf numFmtId="0" fontId="21" fillId="4" borderId="0" xfId="0" applyFont="1" applyFill="1" applyAlignment="1">
      <alignment horizontal="left"/>
    </xf>
    <xf numFmtId="0" fontId="6" fillId="4" borderId="0" xfId="0" applyFont="1" applyFill="1" applyAlignment="1">
      <alignment horizontal="left" vertical="center" indent="1"/>
    </xf>
    <xf numFmtId="0" fontId="6" fillId="4" borderId="5" xfId="0" applyFont="1" applyFill="1" applyBorder="1" applyAlignment="1">
      <alignment horizontal="left" vertical="center" indent="1"/>
    </xf>
    <xf numFmtId="0" fontId="6" fillId="2" borderId="6" xfId="0" applyFont="1" applyFill="1" applyBorder="1" applyAlignment="1">
      <alignment horizontal="left"/>
    </xf>
    <xf numFmtId="0" fontId="6" fillId="2" borderId="8" xfId="0" applyFont="1" applyFill="1" applyBorder="1" applyAlignment="1">
      <alignment horizontal="left"/>
    </xf>
    <xf numFmtId="0" fontId="6" fillId="4" borderId="4" xfId="0" applyFont="1" applyFill="1" applyBorder="1" applyAlignment="1">
      <alignment horizontal="left" vertical="center" indent="1"/>
    </xf>
    <xf numFmtId="0" fontId="6" fillId="2" borderId="11" xfId="0" applyFont="1" applyFill="1" applyBorder="1" applyAlignment="1">
      <alignment horizontal="left"/>
    </xf>
    <xf numFmtId="0" fontId="6" fillId="2" borderId="10" xfId="0" applyFont="1" applyFill="1" applyBorder="1" applyAlignment="1">
      <alignment horizontal="left"/>
    </xf>
    <xf numFmtId="0" fontId="6" fillId="0" borderId="2" xfId="0" applyFont="1" applyBorder="1" applyAlignment="1">
      <alignment horizontal="left" indent="1"/>
    </xf>
    <xf numFmtId="0" fontId="6" fillId="0" borderId="1" xfId="0" applyFont="1" applyBorder="1" applyAlignment="1">
      <alignment horizontal="left" indent="1"/>
    </xf>
    <xf numFmtId="0" fontId="6" fillId="4" borderId="0" xfId="0" applyFont="1" applyFill="1" applyAlignment="1">
      <alignment horizontal="left" indent="1"/>
    </xf>
    <xf numFmtId="0" fontId="6" fillId="4" borderId="5" xfId="0" applyFont="1" applyFill="1" applyBorder="1" applyAlignment="1">
      <alignment horizontal="left" indent="1"/>
    </xf>
    <xf numFmtId="49" fontId="6" fillId="2" borderId="3" xfId="0" applyNumberFormat="1" applyFont="1" applyFill="1" applyBorder="1" applyAlignment="1">
      <alignment horizontal="left" indent="1"/>
    </xf>
    <xf numFmtId="0" fontId="6" fillId="2" borderId="3" xfId="0" applyFont="1" applyFill="1" applyBorder="1" applyAlignment="1">
      <alignment horizontal="left" indent="1"/>
    </xf>
    <xf numFmtId="0" fontId="6" fillId="4" borderId="3" xfId="0" applyFont="1" applyFill="1" applyBorder="1" applyAlignment="1">
      <alignment horizontal="left" indent="1"/>
    </xf>
    <xf numFmtId="0" fontId="6" fillId="4" borderId="4" xfId="0" applyFont="1" applyFill="1" applyBorder="1" applyAlignment="1">
      <alignment horizontal="left" indent="1"/>
    </xf>
    <xf numFmtId="49" fontId="6" fillId="2" borderId="4" xfId="0" applyNumberFormat="1" applyFont="1" applyFill="1" applyBorder="1" applyAlignment="1">
      <alignment horizontal="left" indent="1"/>
    </xf>
    <xf numFmtId="0" fontId="6" fillId="2" borderId="4" xfId="0" applyFont="1" applyFill="1" applyBorder="1" applyAlignment="1">
      <alignment horizontal="left" indent="1"/>
    </xf>
    <xf numFmtId="0" fontId="6" fillId="3" borderId="5" xfId="0" applyFont="1" applyFill="1" applyBorder="1" applyAlignment="1">
      <alignment horizontal="left" indent="1"/>
    </xf>
    <xf numFmtId="0" fontId="6" fillId="2" borderId="5" xfId="0" applyFont="1" applyFill="1" applyBorder="1" applyAlignment="1">
      <alignment horizontal="left" indent="1"/>
    </xf>
    <xf numFmtId="0" fontId="6" fillId="3" borderId="3" xfId="0" applyFont="1" applyFill="1" applyBorder="1" applyAlignment="1">
      <alignment horizontal="left" indent="1"/>
    </xf>
    <xf numFmtId="0" fontId="6" fillId="3" borderId="4" xfId="0" applyFont="1" applyFill="1" applyBorder="1" applyAlignment="1">
      <alignment horizontal="left" indent="1"/>
    </xf>
    <xf numFmtId="0" fontId="6" fillId="0" borderId="0" xfId="0" applyFont="1" applyAlignment="1">
      <alignment horizontal="left" vertical="center"/>
    </xf>
    <xf numFmtId="0" fontId="6" fillId="0" borderId="0" xfId="0" applyFont="1" applyAlignment="1">
      <alignment horizontal="left"/>
    </xf>
    <xf numFmtId="0" fontId="21" fillId="0" borderId="0" xfId="0" applyFont="1" applyAlignment="1">
      <alignment horizontal="left"/>
    </xf>
    <xf numFmtId="0" fontId="6" fillId="0" borderId="0" xfId="0" applyFont="1" applyAlignment="1">
      <alignment horizontal="left" indent="1"/>
    </xf>
    <xf numFmtId="0" fontId="6" fillId="0" borderId="0" xfId="0" applyFont="1" applyAlignment="1">
      <alignment horizontal="left" vertical="center" indent="1"/>
    </xf>
    <xf numFmtId="0" fontId="14" fillId="0" borderId="0" xfId="0" applyFont="1" applyAlignment="1">
      <alignment horizontal="left" vertical="center" indent="1"/>
    </xf>
    <xf numFmtId="0" fontId="22" fillId="0" borderId="0" xfId="0" applyFont="1" applyAlignment="1">
      <alignment horizontal="left" vertical="center" indent="1"/>
    </xf>
    <xf numFmtId="0" fontId="6" fillId="0" borderId="0" xfId="0" applyFont="1" applyAlignment="1">
      <alignment vertical="center"/>
    </xf>
    <xf numFmtId="0" fontId="6" fillId="0" borderId="0" xfId="0" applyFont="1" applyAlignment="1">
      <alignment horizontal="left" vertical="center" wrapText="1" indent="1"/>
    </xf>
    <xf numFmtId="0" fontId="6" fillId="0" borderId="1" xfId="0" applyFont="1" applyBorder="1" applyAlignment="1">
      <alignment horizontal="left" wrapText="1" indent="1"/>
    </xf>
    <xf numFmtId="0" fontId="14" fillId="0" borderId="1" xfId="0" applyFont="1" applyBorder="1" applyAlignment="1">
      <alignment horizontal="left" wrapText="1" indent="1"/>
    </xf>
    <xf numFmtId="0" fontId="6" fillId="0" borderId="0" xfId="0" applyFont="1" applyAlignment="1">
      <alignment horizontal="left" wrapText="1" indent="1"/>
    </xf>
    <xf numFmtId="0" fontId="6" fillId="4" borderId="3" xfId="0" applyFont="1" applyFill="1" applyBorder="1" applyAlignment="1">
      <alignment horizontal="left" vertical="center" indent="1"/>
    </xf>
    <xf numFmtId="164" fontId="6" fillId="2" borderId="3" xfId="0" applyNumberFormat="1" applyFont="1" applyFill="1" applyBorder="1" applyAlignment="1">
      <alignment horizontal="right" vertical="center" indent="1"/>
    </xf>
    <xf numFmtId="0" fontId="6" fillId="2" borderId="3" xfId="0" applyFont="1" applyFill="1" applyBorder="1" applyAlignment="1">
      <alignment horizontal="right" vertical="center" indent="1"/>
    </xf>
    <xf numFmtId="0" fontId="6" fillId="3" borderId="5" xfId="0" applyFont="1" applyFill="1" applyBorder="1" applyAlignment="1">
      <alignment horizontal="right" vertical="center" indent="1"/>
    </xf>
    <xf numFmtId="164" fontId="6" fillId="4" borderId="5" xfId="0" applyNumberFormat="1" applyFont="1" applyFill="1" applyBorder="1" applyAlignment="1">
      <alignment horizontal="right" vertical="center" indent="1"/>
    </xf>
    <xf numFmtId="0" fontId="6" fillId="4" borderId="3" xfId="0" applyFont="1" applyFill="1" applyBorder="1" applyAlignment="1">
      <alignment horizontal="right" vertical="center" indent="1"/>
    </xf>
    <xf numFmtId="9" fontId="6" fillId="4" borderId="5" xfId="1" applyFont="1" applyFill="1" applyBorder="1" applyAlignment="1">
      <alignment horizontal="right" vertical="center" indent="1"/>
    </xf>
    <xf numFmtId="9" fontId="6" fillId="4" borderId="3" xfId="1" applyFont="1" applyFill="1" applyBorder="1" applyAlignment="1">
      <alignment horizontal="right" vertical="center" indent="1"/>
    </xf>
    <xf numFmtId="0" fontId="9" fillId="0" borderId="0" xfId="0" applyFont="1" applyAlignment="1">
      <alignment horizontal="left" vertical="center" indent="1"/>
    </xf>
    <xf numFmtId="0" fontId="6" fillId="3" borderId="3" xfId="0" applyFont="1" applyFill="1" applyBorder="1" applyAlignment="1">
      <alignment horizontal="right" vertical="center" indent="1"/>
    </xf>
    <xf numFmtId="164" fontId="6" fillId="4" borderId="3" xfId="0" applyNumberFormat="1" applyFont="1" applyFill="1" applyBorder="1" applyAlignment="1">
      <alignment horizontal="right" vertical="center" indent="1"/>
    </xf>
    <xf numFmtId="0" fontId="23" fillId="2" borderId="3" xfId="0" applyFont="1" applyFill="1" applyBorder="1" applyAlignment="1">
      <alignment horizontal="left" vertical="center" indent="1"/>
    </xf>
    <xf numFmtId="164" fontId="6" fillId="2" borderId="4" xfId="0" applyNumberFormat="1" applyFont="1" applyFill="1" applyBorder="1" applyAlignment="1">
      <alignment horizontal="right" vertical="center" indent="1"/>
    </xf>
    <xf numFmtId="0" fontId="6" fillId="2" borderId="4" xfId="0" applyFont="1" applyFill="1" applyBorder="1" applyAlignment="1">
      <alignment horizontal="right" vertical="center" indent="1"/>
    </xf>
    <xf numFmtId="0" fontId="6" fillId="3" borderId="4" xfId="0" applyFont="1" applyFill="1" applyBorder="1" applyAlignment="1">
      <alignment horizontal="right" vertical="center" indent="1"/>
    </xf>
    <xf numFmtId="164" fontId="6" fillId="4" borderId="4" xfId="0" applyNumberFormat="1" applyFont="1" applyFill="1" applyBorder="1" applyAlignment="1">
      <alignment horizontal="right" vertical="center" indent="1"/>
    </xf>
    <xf numFmtId="0" fontId="23" fillId="2" borderId="4" xfId="0" applyFont="1" applyFill="1" applyBorder="1" applyAlignment="1">
      <alignment horizontal="left" vertical="center" indent="1"/>
    </xf>
    <xf numFmtId="0" fontId="6" fillId="4" borderId="4" xfId="0" applyFont="1" applyFill="1" applyBorder="1" applyAlignment="1">
      <alignment horizontal="right" vertical="center" indent="1"/>
    </xf>
    <xf numFmtId="9" fontId="6" fillId="4" borderId="4" xfId="1" applyFont="1" applyFill="1" applyBorder="1" applyAlignment="1">
      <alignment horizontal="right" vertical="center" indent="1"/>
    </xf>
    <xf numFmtId="164" fontId="6" fillId="4" borderId="1" xfId="0" applyNumberFormat="1" applyFont="1" applyFill="1" applyBorder="1" applyAlignment="1">
      <alignment horizontal="right" vertical="center" indent="1"/>
    </xf>
    <xf numFmtId="0" fontId="6" fillId="0" borderId="0" xfId="0" applyFont="1" applyAlignment="1">
      <alignment horizontal="right" vertical="center" indent="1"/>
    </xf>
    <xf numFmtId="0" fontId="6" fillId="4" borderId="1" xfId="0" applyFont="1" applyFill="1" applyBorder="1" applyAlignment="1">
      <alignment horizontal="left" indent="1"/>
    </xf>
    <xf numFmtId="0" fontId="6" fillId="0" borderId="5" xfId="0" applyFont="1" applyBorder="1" applyAlignment="1">
      <alignment horizontal="left" wrapText="1" indent="1"/>
    </xf>
    <xf numFmtId="0" fontId="6" fillId="4" borderId="5" xfId="0" applyFont="1" applyFill="1" applyBorder="1" applyAlignment="1">
      <alignment horizontal="right" vertical="center" indent="1"/>
    </xf>
    <xf numFmtId="9" fontId="6" fillId="0" borderId="1" xfId="1" applyFont="1" applyBorder="1" applyAlignment="1">
      <alignment horizontal="right" vertical="center" indent="1"/>
    </xf>
    <xf numFmtId="9" fontId="6" fillId="4" borderId="1" xfId="1" applyFont="1" applyFill="1" applyBorder="1" applyAlignment="1">
      <alignment horizontal="right" vertical="center" indent="1"/>
    </xf>
    <xf numFmtId="0" fontId="24" fillId="4" borderId="0" xfId="0" applyFont="1" applyFill="1" applyAlignment="1" applyProtection="1">
      <alignment horizontal="left" vertical="center" indent="1"/>
      <protection hidden="1"/>
    </xf>
    <xf numFmtId="0" fontId="6" fillId="4" borderId="0" xfId="0" applyFont="1" applyFill="1" applyAlignment="1" applyProtection="1">
      <alignment horizontal="left" indent="1"/>
      <protection hidden="1"/>
    </xf>
    <xf numFmtId="0" fontId="6" fillId="4" borderId="0" xfId="0" applyFont="1" applyFill="1" applyAlignment="1" applyProtection="1">
      <alignment horizontal="left" vertical="center" indent="1"/>
      <protection hidden="1"/>
    </xf>
    <xf numFmtId="0" fontId="7" fillId="2" borderId="1" xfId="0" applyFont="1" applyFill="1" applyBorder="1" applyAlignment="1" applyProtection="1">
      <alignment horizontal="left" vertical="center" indent="1"/>
      <protection hidden="1"/>
    </xf>
    <xf numFmtId="0" fontId="14" fillId="4" borderId="0" xfId="0" applyFont="1" applyFill="1" applyAlignment="1" applyProtection="1">
      <alignment horizontal="left" indent="1"/>
      <protection hidden="1"/>
    </xf>
    <xf numFmtId="0" fontId="14" fillId="4" borderId="0" xfId="0" applyFont="1" applyFill="1" applyAlignment="1">
      <alignment horizontal="left" indent="1"/>
    </xf>
    <xf numFmtId="0" fontId="14" fillId="4" borderId="0" xfId="0" applyFont="1" applyFill="1" applyAlignment="1">
      <alignment horizontal="right" indent="1"/>
    </xf>
    <xf numFmtId="0" fontId="14" fillId="4" borderId="0" xfId="0" applyFont="1" applyFill="1" applyAlignment="1" applyProtection="1">
      <alignment horizontal="left"/>
      <protection hidden="1"/>
    </xf>
    <xf numFmtId="0" fontId="14" fillId="4" borderId="0" xfId="0" applyFont="1" applyFill="1" applyAlignment="1" applyProtection="1">
      <alignment horizontal="left" vertical="center" indent="1"/>
      <protection hidden="1"/>
    </xf>
    <xf numFmtId="0" fontId="14" fillId="4" borderId="2" xfId="0" applyFont="1" applyFill="1" applyBorder="1" applyAlignment="1">
      <alignment horizontal="left" vertical="top" wrapText="1" indent="1"/>
    </xf>
    <xf numFmtId="0" fontId="6" fillId="4" borderId="15" xfId="0" applyFont="1" applyFill="1" applyBorder="1" applyAlignment="1">
      <alignment horizontal="left" vertical="top" wrapText="1" indent="1"/>
    </xf>
    <xf numFmtId="0" fontId="6" fillId="4" borderId="1" xfId="0" applyFont="1" applyFill="1" applyBorder="1" applyAlignment="1">
      <alignment horizontal="right" vertical="center" wrapText="1" indent="1"/>
    </xf>
    <xf numFmtId="0" fontId="6" fillId="4" borderId="13"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6" fillId="4" borderId="1" xfId="0" applyFont="1" applyFill="1" applyBorder="1" applyAlignment="1">
      <alignment horizontal="right" vertical="top" wrapText="1" indent="1"/>
    </xf>
    <xf numFmtId="0" fontId="6" fillId="2" borderId="7" xfId="0" applyFont="1" applyFill="1" applyBorder="1" applyAlignment="1" applyProtection="1">
      <alignment horizontal="left" vertical="center" indent="1"/>
      <protection hidden="1"/>
    </xf>
    <xf numFmtId="0" fontId="6" fillId="2" borderId="8" xfId="0" applyFont="1" applyFill="1" applyBorder="1" applyAlignment="1" applyProtection="1">
      <alignment horizontal="left" indent="1"/>
      <protection hidden="1"/>
    </xf>
    <xf numFmtId="0" fontId="6" fillId="2" borderId="5" xfId="0" applyFont="1" applyFill="1" applyBorder="1" applyAlignment="1" applyProtection="1">
      <alignment horizontal="right" vertical="center" indent="1"/>
      <protection hidden="1"/>
    </xf>
    <xf numFmtId="0" fontId="6" fillId="3" borderId="5" xfId="0" applyFont="1" applyFill="1" applyBorder="1" applyAlignment="1" applyProtection="1">
      <alignment horizontal="left" indent="1"/>
      <protection hidden="1"/>
    </xf>
    <xf numFmtId="0" fontId="6" fillId="2" borderId="13" xfId="0" applyFont="1" applyFill="1" applyBorder="1" applyAlignment="1" applyProtection="1">
      <alignment horizontal="left" vertical="center" indent="1"/>
      <protection hidden="1"/>
    </xf>
    <xf numFmtId="0" fontId="6" fillId="2" borderId="12" xfId="0" applyFont="1" applyFill="1" applyBorder="1" applyAlignment="1" applyProtection="1">
      <alignment horizontal="left" indent="1"/>
      <protection hidden="1"/>
    </xf>
    <xf numFmtId="0" fontId="6" fillId="2" borderId="3" xfId="0" applyFont="1" applyFill="1" applyBorder="1" applyAlignment="1" applyProtection="1">
      <alignment horizontal="right" vertical="center" indent="1"/>
      <protection hidden="1"/>
    </xf>
    <xf numFmtId="0" fontId="6" fillId="3" borderId="3" xfId="0" applyFont="1" applyFill="1" applyBorder="1" applyAlignment="1" applyProtection="1">
      <alignment horizontal="left" indent="1"/>
      <protection hidden="1"/>
    </xf>
    <xf numFmtId="0" fontId="6" fillId="2" borderId="9" xfId="0" applyFont="1" applyFill="1" applyBorder="1" applyAlignment="1" applyProtection="1">
      <alignment horizontal="left" vertical="center" indent="1"/>
      <protection hidden="1"/>
    </xf>
    <xf numFmtId="0" fontId="6" fillId="2" borderId="10" xfId="0" applyFont="1" applyFill="1" applyBorder="1" applyAlignment="1" applyProtection="1">
      <alignment horizontal="left" indent="1"/>
      <protection hidden="1"/>
    </xf>
    <xf numFmtId="0" fontId="6" fillId="3" borderId="4" xfId="0" applyFont="1" applyFill="1" applyBorder="1" applyAlignment="1" applyProtection="1">
      <alignment horizontal="left" indent="1"/>
      <protection hidden="1"/>
    </xf>
    <xf numFmtId="0" fontId="6" fillId="4" borderId="2" xfId="0" applyFont="1" applyFill="1" applyBorder="1" applyAlignment="1" applyProtection="1">
      <alignment horizontal="left" vertical="center" indent="1"/>
      <protection hidden="1"/>
    </xf>
    <xf numFmtId="0" fontId="6" fillId="4" borderId="14" xfId="0" applyFont="1" applyFill="1" applyBorder="1" applyAlignment="1" applyProtection="1">
      <alignment horizontal="left" indent="1"/>
      <protection hidden="1"/>
    </xf>
    <xf numFmtId="0" fontId="6" fillId="4" borderId="14" xfId="0" applyFont="1" applyFill="1" applyBorder="1" applyAlignment="1" applyProtection="1">
      <alignment horizontal="right" vertical="center" indent="1"/>
      <protection hidden="1"/>
    </xf>
    <xf numFmtId="0" fontId="6" fillId="4" borderId="15" xfId="0" applyFont="1" applyFill="1" applyBorder="1" applyAlignment="1" applyProtection="1">
      <alignment horizontal="right" vertical="center" indent="1"/>
      <protection hidden="1"/>
    </xf>
    <xf numFmtId="0" fontId="6" fillId="4" borderId="2" xfId="0" applyFont="1" applyFill="1" applyBorder="1" applyAlignment="1" applyProtection="1">
      <alignment horizontal="left" indent="1"/>
      <protection hidden="1"/>
    </xf>
    <xf numFmtId="0" fontId="6" fillId="4" borderId="15" xfId="0" applyFont="1" applyFill="1" applyBorder="1" applyAlignment="1" applyProtection="1">
      <alignment horizontal="right" indent="1"/>
      <protection hidden="1"/>
    </xf>
    <xf numFmtId="0" fontId="6" fillId="4" borderId="0" xfId="0" applyFont="1" applyFill="1" applyAlignment="1" applyProtection="1">
      <alignment horizontal="right" indent="1"/>
      <protection hidden="1"/>
    </xf>
    <xf numFmtId="0" fontId="6" fillId="2" borderId="6" xfId="0" applyFont="1" applyFill="1" applyBorder="1" applyAlignment="1" applyProtection="1">
      <alignment horizontal="left" indent="1"/>
      <protection hidden="1"/>
    </xf>
    <xf numFmtId="0" fontId="6" fillId="2" borderId="0" xfId="0" applyFont="1" applyFill="1" applyAlignment="1" applyProtection="1">
      <alignment horizontal="left" indent="1"/>
      <protection hidden="1"/>
    </xf>
    <xf numFmtId="0" fontId="6" fillId="4" borderId="1" xfId="0" applyFont="1" applyFill="1" applyBorder="1" applyAlignment="1">
      <alignment horizontal="right" wrapText="1" indent="1"/>
    </xf>
    <xf numFmtId="0" fontId="6" fillId="4" borderId="0" xfId="0" applyFont="1" applyFill="1" applyAlignment="1">
      <alignment horizontal="right" indent="1"/>
    </xf>
    <xf numFmtId="0" fontId="14" fillId="4" borderId="1" xfId="0" applyFont="1" applyFill="1" applyBorder="1" applyAlignment="1">
      <alignment horizontal="right" wrapText="1" indent="1"/>
    </xf>
    <xf numFmtId="0" fontId="14" fillId="4" borderId="1" xfId="0" applyFont="1" applyFill="1" applyBorder="1" applyAlignment="1">
      <alignment horizontal="left" wrapText="1" indent="1"/>
    </xf>
    <xf numFmtId="0" fontId="14" fillId="4" borderId="1" xfId="0" applyFont="1" applyFill="1" applyBorder="1" applyAlignment="1">
      <alignment horizontal="right" vertical="top" wrapText="1" indent="1"/>
    </xf>
    <xf numFmtId="0" fontId="6" fillId="4" borderId="0" xfId="0" applyFont="1" applyFill="1" applyAlignment="1">
      <alignment horizontal="left" wrapText="1" indent="1"/>
    </xf>
    <xf numFmtId="0" fontId="6" fillId="4" borderId="2" xfId="0" applyFont="1" applyFill="1" applyBorder="1" applyAlignment="1">
      <alignment horizontal="left" indent="1"/>
    </xf>
    <xf numFmtId="0" fontId="6" fillId="4" borderId="14" xfId="0" applyFont="1" applyFill="1" applyBorder="1" applyAlignment="1">
      <alignment horizontal="left" indent="1"/>
    </xf>
    <xf numFmtId="0" fontId="6" fillId="4" borderId="15" xfId="0" applyFont="1" applyFill="1" applyBorder="1" applyAlignment="1">
      <alignment horizontal="left" indent="1"/>
    </xf>
    <xf numFmtId="164" fontId="14" fillId="4" borderId="1" xfId="0" applyNumberFormat="1" applyFont="1" applyFill="1" applyBorder="1" applyAlignment="1">
      <alignment horizontal="right" indent="1"/>
    </xf>
    <xf numFmtId="164" fontId="6" fillId="4" borderId="0" xfId="0" applyNumberFormat="1" applyFont="1" applyFill="1" applyAlignment="1">
      <alignment horizontal="left" indent="1"/>
    </xf>
    <xf numFmtId="9" fontId="14" fillId="4" borderId="1" xfId="1" applyFont="1" applyFill="1" applyBorder="1" applyAlignment="1">
      <alignment horizontal="right" indent="1"/>
    </xf>
    <xf numFmtId="0" fontId="6" fillId="4" borderId="0" xfId="0" applyFont="1" applyFill="1"/>
    <xf numFmtId="9" fontId="6" fillId="4" borderId="0" xfId="1" applyFont="1" applyFill="1"/>
    <xf numFmtId="0" fontId="9" fillId="4" borderId="0" xfId="0" applyFont="1" applyFill="1"/>
    <xf numFmtId="0" fontId="15" fillId="4" borderId="0" xfId="0" applyFont="1" applyFill="1"/>
    <xf numFmtId="0" fontId="9" fillId="4" borderId="0" xfId="0" applyFont="1" applyFill="1" applyAlignment="1">
      <alignment vertical="top"/>
    </xf>
    <xf numFmtId="0" fontId="9" fillId="4" borderId="0" xfId="0" quotePrefix="1" applyFont="1" applyFill="1" applyAlignment="1">
      <alignment horizontal="right" vertical="top"/>
    </xf>
    <xf numFmtId="0" fontId="6" fillId="0" borderId="0" xfId="0" applyFont="1" applyAlignment="1">
      <alignment horizontal="left" vertical="top"/>
    </xf>
    <xf numFmtId="0" fontId="25" fillId="0" borderId="0" xfId="0" applyFont="1" applyAlignment="1">
      <alignment horizontal="left" vertical="top"/>
    </xf>
    <xf numFmtId="0" fontId="14" fillId="4" borderId="16" xfId="0" applyFont="1" applyFill="1" applyBorder="1"/>
    <xf numFmtId="0" fontId="14" fillId="4" borderId="17" xfId="0" applyFont="1" applyFill="1" applyBorder="1"/>
    <xf numFmtId="0" fontId="6" fillId="4" borderId="18" xfId="0" applyFont="1" applyFill="1" applyBorder="1"/>
    <xf numFmtId="0" fontId="6" fillId="4" borderId="19" xfId="0" applyFont="1" applyFill="1" applyBorder="1"/>
    <xf numFmtId="0" fontId="6" fillId="4" borderId="20" xfId="0" applyFont="1" applyFill="1" applyBorder="1"/>
    <xf numFmtId="0" fontId="6" fillId="4" borderId="21" xfId="0" applyFont="1" applyFill="1" applyBorder="1"/>
    <xf numFmtId="0" fontId="14" fillId="4" borderId="22" xfId="0" applyFont="1" applyFill="1" applyBorder="1"/>
    <xf numFmtId="0" fontId="6" fillId="4" borderId="23" xfId="0" applyFont="1" applyFill="1" applyBorder="1"/>
    <xf numFmtId="0" fontId="6" fillId="4" borderId="24" xfId="0" applyFont="1" applyFill="1" applyBorder="1"/>
    <xf numFmtId="0" fontId="6" fillId="4" borderId="17" xfId="0" applyFont="1" applyFill="1" applyBorder="1"/>
    <xf numFmtId="8" fontId="6" fillId="4" borderId="18" xfId="0" applyNumberFormat="1" applyFont="1" applyFill="1" applyBorder="1" applyAlignment="1">
      <alignment horizontal="left"/>
    </xf>
    <xf numFmtId="0" fontId="6" fillId="4" borderId="0" xfId="0" applyFont="1" applyFill="1" applyAlignment="1">
      <alignment horizontal="left" vertical="center"/>
    </xf>
    <xf numFmtId="0" fontId="6" fillId="4" borderId="0" xfId="0" applyFont="1" applyFill="1" applyAlignment="1">
      <alignment horizontal="left" vertical="top"/>
    </xf>
    <xf numFmtId="0" fontId="26" fillId="0" borderId="0" xfId="0" applyFont="1" applyAlignment="1">
      <alignment horizontal="left" vertical="top"/>
    </xf>
    <xf numFmtId="0" fontId="9" fillId="0" borderId="0" xfId="0" quotePrefix="1" applyFont="1" applyAlignment="1">
      <alignment vertical="top" wrapText="1"/>
    </xf>
    <xf numFmtId="0" fontId="9" fillId="0" borderId="0" xfId="0" applyFont="1" applyAlignment="1">
      <alignment horizontal="left" vertical="top" wrapText="1" indent="2"/>
    </xf>
    <xf numFmtId="0" fontId="6" fillId="0" borderId="0" xfId="0" applyFont="1" applyAlignment="1">
      <alignment horizontal="left" wrapText="1" indent="2"/>
    </xf>
    <xf numFmtId="0" fontId="26" fillId="4" borderId="0" xfId="0" applyFont="1" applyFill="1" applyAlignment="1">
      <alignment horizontal="left" vertical="center" indent="1"/>
    </xf>
    <xf numFmtId="0" fontId="26" fillId="0" borderId="0" xfId="0" applyFont="1" applyAlignment="1">
      <alignment horizontal="left" vertical="center" indent="1"/>
    </xf>
    <xf numFmtId="0" fontId="6" fillId="0" borderId="16" xfId="0" applyFont="1" applyBorder="1" applyAlignment="1">
      <alignment horizontal="left" vertical="center" indent="2"/>
    </xf>
    <xf numFmtId="0" fontId="6" fillId="0" borderId="17" xfId="0" applyFont="1" applyBorder="1"/>
    <xf numFmtId="0" fontId="6" fillId="0" borderId="19" xfId="0" applyFont="1" applyBorder="1"/>
    <xf numFmtId="17" fontId="6" fillId="0" borderId="19" xfId="0" applyNumberFormat="1" applyFont="1" applyBorder="1"/>
    <xf numFmtId="0" fontId="6" fillId="0" borderId="20" xfId="0" applyFont="1" applyBorder="1"/>
    <xf numFmtId="0" fontId="6" fillId="0" borderId="21" xfId="0" applyFont="1" applyBorder="1"/>
    <xf numFmtId="0" fontId="8" fillId="0" borderId="18" xfId="0" applyFont="1" applyBorder="1" applyAlignment="1">
      <alignment horizontal="left" vertical="center" indent="1"/>
    </xf>
    <xf numFmtId="0" fontId="6" fillId="0" borderId="18" xfId="0" applyFont="1" applyBorder="1" applyAlignment="1">
      <alignment horizontal="left" vertical="center" indent="1"/>
    </xf>
    <xf numFmtId="0" fontId="6" fillId="2" borderId="18" xfId="0" quotePrefix="1" applyFont="1" applyFill="1" applyBorder="1" applyAlignment="1">
      <alignment horizontal="left" vertical="center" indent="1"/>
    </xf>
    <xf numFmtId="0" fontId="6" fillId="7" borderId="18" xfId="0" quotePrefix="1" applyFont="1" applyFill="1" applyBorder="1" applyAlignment="1">
      <alignment horizontal="left" vertical="center" indent="1"/>
    </xf>
    <xf numFmtId="0" fontId="6" fillId="0" borderId="18" xfId="0" quotePrefix="1" applyFont="1" applyBorder="1" applyAlignment="1">
      <alignment horizontal="left" vertical="center" indent="1"/>
    </xf>
    <xf numFmtId="0" fontId="9" fillId="0" borderId="18" xfId="0" applyFont="1" applyBorder="1" applyAlignment="1">
      <alignment horizontal="left" vertical="top" wrapText="1" indent="1"/>
    </xf>
    <xf numFmtId="0" fontId="10" fillId="0" borderId="18" xfId="4" applyFont="1" applyFill="1" applyBorder="1" applyAlignment="1">
      <alignment horizontal="left" wrapText="1" indent="1"/>
    </xf>
    <xf numFmtId="0" fontId="6" fillId="0" borderId="18" xfId="0" applyFont="1" applyBorder="1" applyAlignment="1">
      <alignment horizontal="left" indent="1"/>
    </xf>
    <xf numFmtId="0" fontId="25" fillId="0" borderId="18" xfId="0" applyFont="1" applyBorder="1" applyAlignment="1">
      <alignment horizontal="left" vertical="top" indent="1"/>
    </xf>
    <xf numFmtId="0" fontId="0" fillId="2" borderId="6" xfId="0" applyFill="1" applyBorder="1" applyAlignment="1">
      <alignment horizontal="left" vertical="center"/>
    </xf>
    <xf numFmtId="17" fontId="0" fillId="2" borderId="11" xfId="0" applyNumberFormat="1" applyFill="1" applyBorder="1" applyAlignment="1">
      <alignment horizontal="left" vertical="center"/>
    </xf>
    <xf numFmtId="0" fontId="0" fillId="2" borderId="3" xfId="0" applyFill="1" applyBorder="1" applyAlignment="1">
      <alignment horizontal="right" vertical="center" indent="1"/>
    </xf>
    <xf numFmtId="0" fontId="0" fillId="2" borderId="4" xfId="0" applyFill="1" applyBorder="1" applyAlignment="1">
      <alignment horizontal="right" vertical="center" indent="1"/>
    </xf>
    <xf numFmtId="0" fontId="14" fillId="0" borderId="2" xfId="0" applyFont="1" applyBorder="1" applyAlignment="1">
      <alignment horizontal="left" wrapText="1" indent="1"/>
    </xf>
    <xf numFmtId="164" fontId="6" fillId="4" borderId="7" xfId="0" applyNumberFormat="1" applyFont="1" applyFill="1" applyBorder="1" applyAlignment="1">
      <alignment horizontal="right" vertical="center" indent="1"/>
    </xf>
    <xf numFmtId="164" fontId="6" fillId="4" borderId="13" xfId="0" applyNumberFormat="1" applyFont="1" applyFill="1" applyBorder="1" applyAlignment="1">
      <alignment horizontal="right" vertical="center" indent="1"/>
    </xf>
    <xf numFmtId="164" fontId="6" fillId="4" borderId="9" xfId="0" applyNumberFormat="1" applyFont="1" applyFill="1" applyBorder="1" applyAlignment="1">
      <alignment horizontal="right" vertical="center" indent="1"/>
    </xf>
    <xf numFmtId="0" fontId="6" fillId="0" borderId="7" xfId="0" applyFont="1" applyBorder="1" applyAlignment="1">
      <alignment horizontal="left" wrapText="1" indent="1"/>
    </xf>
    <xf numFmtId="0" fontId="6" fillId="0" borderId="6" xfId="0" applyFont="1" applyBorder="1" applyAlignment="1">
      <alignment horizontal="left" wrapText="1" indent="1"/>
    </xf>
    <xf numFmtId="0" fontId="6" fillId="0" borderId="8" xfId="0" applyFont="1" applyBorder="1" applyAlignment="1">
      <alignment horizontal="left" wrapText="1" indent="1"/>
    </xf>
    <xf numFmtId="0" fontId="23" fillId="2" borderId="7" xfId="0" applyFont="1" applyFill="1" applyBorder="1" applyAlignment="1">
      <alignment horizontal="left" vertical="center" indent="1"/>
    </xf>
    <xf numFmtId="0" fontId="23" fillId="2" borderId="13" xfId="0" applyFont="1" applyFill="1" applyBorder="1" applyAlignment="1">
      <alignment horizontal="left" vertical="center" indent="1"/>
    </xf>
    <xf numFmtId="0" fontId="23" fillId="2" borderId="9" xfId="0" applyFont="1" applyFill="1" applyBorder="1" applyAlignment="1">
      <alignment horizontal="left" vertical="center" indent="1"/>
    </xf>
    <xf numFmtId="0" fontId="6" fillId="2" borderId="6" xfId="0" applyFont="1" applyFill="1" applyBorder="1" applyAlignment="1">
      <alignment horizontal="left" vertical="center" indent="1"/>
    </xf>
    <xf numFmtId="0" fontId="6" fillId="2" borderId="8" xfId="0" applyFont="1" applyFill="1" applyBorder="1" applyAlignment="1">
      <alignment horizontal="left" vertical="center" indent="1"/>
    </xf>
    <xf numFmtId="0" fontId="6" fillId="2" borderId="0" xfId="0" applyFont="1" applyFill="1" applyAlignment="1">
      <alignment horizontal="left" vertical="center" indent="1"/>
    </xf>
    <xf numFmtId="0" fontId="6" fillId="2" borderId="12" xfId="0" applyFont="1" applyFill="1" applyBorder="1" applyAlignment="1">
      <alignment horizontal="left" vertical="center" indent="1"/>
    </xf>
    <xf numFmtId="0" fontId="6" fillId="2" borderId="11" xfId="0" applyFont="1" applyFill="1" applyBorder="1" applyAlignment="1">
      <alignment horizontal="left" vertical="center" indent="1"/>
    </xf>
    <xf numFmtId="0" fontId="6" fillId="2" borderId="10" xfId="0" applyFont="1" applyFill="1" applyBorder="1" applyAlignment="1">
      <alignment horizontal="left" vertical="center" indent="1"/>
    </xf>
    <xf numFmtId="0" fontId="6" fillId="0" borderId="1" xfId="0" applyFont="1" applyBorder="1" applyAlignment="1">
      <alignment horizontal="left" vertical="center" indent="1"/>
    </xf>
    <xf numFmtId="0" fontId="6" fillId="0" borderId="0" xfId="0" applyFont="1" applyAlignment="1">
      <alignment horizontal="left" wrapText="1" indent="1"/>
    </xf>
    <xf numFmtId="0" fontId="6" fillId="4" borderId="2" xfId="0" applyFont="1" applyFill="1" applyBorder="1" applyAlignment="1">
      <alignment horizontal="left" wrapText="1" indent="1"/>
    </xf>
    <xf numFmtId="0" fontId="6" fillId="4" borderId="14" xfId="0" applyFont="1" applyFill="1" applyBorder="1" applyAlignment="1">
      <alignment horizontal="left" wrapText="1" indent="1"/>
    </xf>
    <xf numFmtId="0" fontId="6" fillId="4" borderId="15" xfId="0" applyFont="1" applyFill="1" applyBorder="1" applyAlignment="1">
      <alignment horizontal="left" wrapText="1" indent="1"/>
    </xf>
    <xf numFmtId="0" fontId="14" fillId="4" borderId="2" xfId="0" applyFont="1" applyFill="1" applyBorder="1" applyAlignment="1">
      <alignment horizontal="left" vertical="top" indent="1"/>
    </xf>
    <xf numFmtId="0" fontId="14" fillId="4" borderId="14" xfId="0" applyFont="1" applyFill="1" applyBorder="1" applyAlignment="1">
      <alignment horizontal="left" vertical="top" indent="1"/>
    </xf>
    <xf numFmtId="0" fontId="14" fillId="4" borderId="15" xfId="0" applyFont="1" applyFill="1" applyBorder="1" applyAlignment="1">
      <alignment horizontal="left" vertical="top" indent="1"/>
    </xf>
  </cellXfs>
  <cellStyles count="5">
    <cellStyle name="Hyperlink" xfId="4" builtinId="8"/>
    <cellStyle name="Hyperlink 2" xfId="3" xr:uid="{9FFCB92C-1D9F-4A73-AC6C-C541F0D7F5E3}"/>
    <cellStyle name="Normal" xfId="0" builtinId="0"/>
    <cellStyle name="Percent" xfId="1" builtinId="5"/>
    <cellStyle name="Standaard_TEMPLATE FEM BEGROTING DEMO" xfId="2" xr:uid="{FFA9B262-EDFF-4D93-A4C3-BB54879BBD84}"/>
  </cellStyles>
  <dxfs count="15">
    <dxf>
      <font>
        <color auto="1"/>
      </font>
      <fill>
        <patternFill>
          <bgColor rgb="FFFF5050"/>
        </patternFill>
      </fill>
    </dxf>
    <dxf>
      <font>
        <color theme="9" tint="-0.499984740745262"/>
      </font>
      <fill>
        <patternFill>
          <bgColor rgb="FFC6EFCE"/>
        </patternFill>
      </fill>
    </dxf>
    <dxf>
      <font>
        <color rgb="FF006100"/>
      </font>
      <fill>
        <patternFill>
          <bgColor rgb="FFC6EFCE"/>
        </patternFill>
      </fill>
    </dxf>
    <dxf>
      <fill>
        <patternFill>
          <bgColor rgb="FFFF5050"/>
        </patternFill>
      </fill>
    </dxf>
    <dxf>
      <fill>
        <patternFill>
          <bgColor rgb="FFFFFFCC"/>
        </patternFill>
      </fill>
    </dxf>
    <dxf>
      <font>
        <color rgb="FF006100"/>
      </font>
      <fill>
        <patternFill>
          <bgColor rgb="FFC6EFCE"/>
        </patternFill>
      </fill>
    </dxf>
    <dxf>
      <fill>
        <patternFill>
          <fgColor rgb="FFFF5050"/>
          <bgColor rgb="FFFF5050"/>
        </patternFill>
      </fill>
    </dxf>
    <dxf>
      <fill>
        <patternFill>
          <bgColor theme="6" tint="0.79998168889431442"/>
        </patternFill>
      </fill>
    </dxf>
    <dxf>
      <fill>
        <patternFill>
          <bgColor rgb="FFFF0000"/>
        </patternFill>
      </fill>
    </dxf>
    <dxf>
      <font>
        <color rgb="FF9C0006"/>
      </font>
      <fill>
        <patternFill>
          <bgColor rgb="FFFF5050"/>
        </patternFill>
      </fill>
    </dxf>
    <dxf>
      <font>
        <color rgb="FF006100"/>
      </font>
      <fill>
        <patternFill>
          <bgColor rgb="FFC6EFCE"/>
        </patternFill>
      </fill>
    </dxf>
    <dxf>
      <font>
        <color rgb="FF006100"/>
      </font>
      <fill>
        <patternFill>
          <bgColor rgb="FFC6EFCE"/>
        </patternFill>
      </fill>
    </dxf>
    <dxf>
      <fill>
        <patternFill>
          <bgColor rgb="FFFF5050"/>
        </patternFill>
      </fill>
    </dxf>
    <dxf>
      <fill>
        <patternFill>
          <bgColor rgb="FFFF5050"/>
        </patternFill>
      </fill>
    </dxf>
    <dxf>
      <font>
        <color rgb="FF006100"/>
      </font>
      <fill>
        <patternFill>
          <bgColor rgb="FFC6EFCE"/>
        </patternFill>
      </fill>
    </dxf>
  </dxfs>
  <tableStyles count="0" defaultTableStyle="TableStyleMedium2" defaultPivotStyle="PivotStyleLight16"/>
  <colors>
    <mruColors>
      <color rgb="FFFF5050"/>
      <color rgb="FFC6EFCE"/>
      <color rgb="FFFFFFCC"/>
      <color rgb="FFFFFF99"/>
      <color rgb="FF004070"/>
      <color rgb="FF0066A4"/>
      <color rgb="FFFF33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6469653</xdr:colOff>
      <xdr:row>1</xdr:row>
      <xdr:rowOff>99060</xdr:rowOff>
    </xdr:from>
    <xdr:to>
      <xdr:col>2</xdr:col>
      <xdr:colOff>480061</xdr:colOff>
      <xdr:row>4</xdr:row>
      <xdr:rowOff>91440</xdr:rowOff>
    </xdr:to>
    <xdr:pic>
      <xdr:nvPicPr>
        <xdr:cNvPr id="3" name="Picture 2" descr="Blue text on a white background&#10;&#10;Description automatically generated">
          <a:extLst>
            <a:ext uri="{FF2B5EF4-FFF2-40B4-BE49-F238E27FC236}">
              <a16:creationId xmlns:a16="http://schemas.microsoft.com/office/drawing/2014/main" id="{B7323406-4D7D-C780-4939-B362261A98D2}"/>
            </a:ext>
          </a:extLst>
        </xdr:cNvPr>
        <xdr:cNvPicPr>
          <a:picLocks noChangeAspect="1"/>
        </xdr:cNvPicPr>
      </xdr:nvPicPr>
      <xdr:blipFill rotWithShape="1">
        <a:blip xmlns:r="http://schemas.openxmlformats.org/officeDocument/2006/relationships" r:embed="rId1"/>
        <a:srcRect l="10225" r="7925"/>
        <a:stretch/>
      </xdr:blipFill>
      <xdr:spPr bwMode="auto">
        <a:xfrm>
          <a:off x="6774453" y="281940"/>
          <a:ext cx="1592308" cy="62484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6</xdr:col>
      <xdr:colOff>38100</xdr:colOff>
      <xdr:row>5</xdr:row>
      <xdr:rowOff>95442</xdr:rowOff>
    </xdr:to>
    <xdr:pic>
      <xdr:nvPicPr>
        <xdr:cNvPr id="3" name="Afbeelding 2">
          <a:extLst>
            <a:ext uri="{FF2B5EF4-FFF2-40B4-BE49-F238E27FC236}">
              <a16:creationId xmlns:a16="http://schemas.microsoft.com/office/drawing/2014/main" id="{DDEF6277-ABDB-4597-BEB9-F575F225F24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093"/>
        <a:stretch/>
      </xdr:blipFill>
      <xdr:spPr bwMode="auto">
        <a:xfrm>
          <a:off x="9115425" y="0"/>
          <a:ext cx="2362200" cy="1314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backend.tkiwatertechnologie.nl/app/uploads/2024/11/Procedure-en-voorwaarden-projecten-TKI-Watertechnologie-september-2024.pdf" TargetMode="External"/><Relationship Id="rId1" Type="http://schemas.openxmlformats.org/officeDocument/2006/relationships/hyperlink" Target="https://backend.tkiwatertechnologie.nl/app/uploads/2024/11/Vragen-en-antwoorden-over-procedures-TKI-Watertechnologie-oktober-2024.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vo.nl/subsidies-regelingen/subsidiespelregels/standaardformulieren/mkb-toets" TargetMode="External"/><Relationship Id="rId1" Type="http://schemas.openxmlformats.org/officeDocument/2006/relationships/hyperlink" Target="https://www.rvo.nl/subsidies-financiering/pps-innovatie/definiti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rvo.nl/onderwerpen/subsidiespelregels/e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79AC-F3FF-43DF-9935-C140E6D4298D}">
  <sheetPr>
    <tabColor theme="0"/>
  </sheetPr>
  <dimension ref="A2:C19"/>
  <sheetViews>
    <sheetView showGridLines="0" tabSelected="1" zoomScaleNormal="100" workbookViewId="0"/>
  </sheetViews>
  <sheetFormatPr defaultColWidth="8.85546875" defaultRowHeight="15" x14ac:dyDescent="0.25"/>
  <cols>
    <col min="1" max="1" width="5.7109375" style="1" customWidth="1"/>
    <col min="2" max="2" width="110.5703125" style="1" customWidth="1"/>
    <col min="3" max="16384" width="8.85546875" style="1"/>
  </cols>
  <sheetData>
    <row r="2" spans="1:3" x14ac:dyDescent="0.25">
      <c r="B2" s="162"/>
      <c r="C2" s="163"/>
    </row>
    <row r="3" spans="1:3" ht="21" x14ac:dyDescent="0.25">
      <c r="B3" s="176" t="s">
        <v>55</v>
      </c>
      <c r="C3" s="164"/>
    </row>
    <row r="4" spans="1:3" x14ac:dyDescent="0.25">
      <c r="B4" s="168" t="s">
        <v>141</v>
      </c>
      <c r="C4" s="165"/>
    </row>
    <row r="5" spans="1:3" x14ac:dyDescent="0.25">
      <c r="B5" s="169"/>
      <c r="C5" s="164"/>
    </row>
    <row r="6" spans="1:3" x14ac:dyDescent="0.25">
      <c r="B6" s="169" t="s">
        <v>147</v>
      </c>
      <c r="C6" s="164"/>
    </row>
    <row r="7" spans="1:3" x14ac:dyDescent="0.25">
      <c r="B7" s="170" t="s">
        <v>155</v>
      </c>
      <c r="C7" s="164"/>
    </row>
    <row r="8" spans="1:3" x14ac:dyDescent="0.25">
      <c r="B8" s="171" t="s">
        <v>148</v>
      </c>
      <c r="C8" s="164"/>
    </row>
    <row r="9" spans="1:3" x14ac:dyDescent="0.25">
      <c r="B9" s="172" t="s">
        <v>149</v>
      </c>
      <c r="C9" s="164"/>
    </row>
    <row r="10" spans="1:3" x14ac:dyDescent="0.25">
      <c r="B10" s="169" t="s">
        <v>150</v>
      </c>
      <c r="C10" s="164"/>
    </row>
    <row r="11" spans="1:3" x14ac:dyDescent="0.25">
      <c r="B11" s="169"/>
      <c r="C11" s="164"/>
    </row>
    <row r="12" spans="1:3" x14ac:dyDescent="0.25">
      <c r="B12" s="169" t="s">
        <v>137</v>
      </c>
      <c r="C12" s="164"/>
    </row>
    <row r="13" spans="1:3" x14ac:dyDescent="0.25">
      <c r="B13" s="169"/>
      <c r="C13" s="164"/>
    </row>
    <row r="14" spans="1:3" x14ac:dyDescent="0.25">
      <c r="A14" s="2"/>
      <c r="B14" s="173" t="s">
        <v>90</v>
      </c>
      <c r="C14" s="164"/>
    </row>
    <row r="15" spans="1:3" x14ac:dyDescent="0.25">
      <c r="A15" s="2"/>
      <c r="B15" s="174" t="s">
        <v>88</v>
      </c>
      <c r="C15" s="164"/>
    </row>
    <row r="16" spans="1:3" x14ac:dyDescent="0.25">
      <c r="A16" s="2"/>
      <c r="B16" s="174" t="s">
        <v>89</v>
      </c>
      <c r="C16" s="164"/>
    </row>
    <row r="17" spans="2:3" x14ac:dyDescent="0.25">
      <c r="B17" s="175"/>
      <c r="C17" s="164"/>
    </row>
    <row r="18" spans="2:3" x14ac:dyDescent="0.25">
      <c r="B18" s="169" t="s">
        <v>156</v>
      </c>
      <c r="C18" s="164"/>
    </row>
    <row r="19" spans="2:3" x14ac:dyDescent="0.25">
      <c r="B19" s="166"/>
      <c r="C19" s="167"/>
    </row>
  </sheetData>
  <hyperlinks>
    <hyperlink ref="B16" r:id="rId1" xr:uid="{84C80B16-715A-43C0-A29C-84911EA1EFA6}"/>
    <hyperlink ref="B15" r:id="rId2" xr:uid="{07CACF99-6A88-4D8F-8044-2C7FD2B8FE97}"/>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C641A-90A6-4930-9DC5-5E547E8E29CE}">
  <sheetPr>
    <tabColor theme="0"/>
  </sheetPr>
  <dimension ref="B2:C39"/>
  <sheetViews>
    <sheetView showGridLines="0" zoomScale="85" zoomScaleNormal="85" workbookViewId="0">
      <selection activeCell="B5" sqref="B5"/>
    </sheetView>
  </sheetViews>
  <sheetFormatPr defaultColWidth="8.85546875" defaultRowHeight="15" x14ac:dyDescent="0.25"/>
  <cols>
    <col min="1" max="1" width="5.7109375" style="1" customWidth="1"/>
    <col min="2" max="2" width="54.140625" style="1" customWidth="1"/>
    <col min="3" max="3" width="11.42578125" style="1" customWidth="1"/>
    <col min="4" max="16384" width="8.85546875" style="1"/>
  </cols>
  <sheetData>
    <row r="2" spans="2:3" ht="21" x14ac:dyDescent="0.25">
      <c r="B2" s="142" t="s">
        <v>108</v>
      </c>
      <c r="C2" s="3"/>
    </row>
    <row r="3" spans="2:3" ht="18.75" x14ac:dyDescent="0.3">
      <c r="B3" s="4"/>
      <c r="C3" s="3"/>
    </row>
    <row r="4" spans="2:3" ht="21" x14ac:dyDescent="0.35">
      <c r="B4" s="5" t="s">
        <v>104</v>
      </c>
      <c r="C4" s="6"/>
    </row>
    <row r="5" spans="2:3" x14ac:dyDescent="0.25">
      <c r="B5" s="1" t="s">
        <v>214</v>
      </c>
      <c r="C5" s="7">
        <v>0.8</v>
      </c>
    </row>
    <row r="6" spans="2:3" x14ac:dyDescent="0.25">
      <c r="B6" s="8" t="s">
        <v>82</v>
      </c>
      <c r="C6" s="9">
        <v>0.8</v>
      </c>
    </row>
    <row r="7" spans="2:3" x14ac:dyDescent="0.25">
      <c r="B7" s="8"/>
      <c r="C7" s="8"/>
    </row>
    <row r="8" spans="2:3" ht="21" x14ac:dyDescent="0.35">
      <c r="B8" s="5" t="s">
        <v>105</v>
      </c>
      <c r="C8" s="6"/>
    </row>
    <row r="9" spans="2:3" x14ac:dyDescent="0.25">
      <c r="B9" s="1" t="s">
        <v>46</v>
      </c>
      <c r="C9" s="7">
        <v>0.5</v>
      </c>
    </row>
    <row r="10" spans="2:3" x14ac:dyDescent="0.25">
      <c r="B10" s="8" t="s">
        <v>81</v>
      </c>
      <c r="C10" s="9">
        <v>0.25</v>
      </c>
    </row>
    <row r="12" spans="2:3" ht="21" x14ac:dyDescent="0.35">
      <c r="B12" s="5" t="s">
        <v>106</v>
      </c>
      <c r="C12" s="6"/>
    </row>
    <row r="13" spans="2:3" x14ac:dyDescent="0.25">
      <c r="B13" s="1" t="s">
        <v>118</v>
      </c>
      <c r="C13" s="9">
        <v>0.6</v>
      </c>
    </row>
    <row r="14" spans="2:3" x14ac:dyDescent="0.25">
      <c r="B14" s="8" t="s">
        <v>120</v>
      </c>
      <c r="C14" s="9">
        <v>0.4</v>
      </c>
    </row>
    <row r="15" spans="2:3" x14ac:dyDescent="0.25">
      <c r="C15" s="7"/>
    </row>
    <row r="17" spans="2:3" x14ac:dyDescent="0.25">
      <c r="B17" s="1" t="s">
        <v>107</v>
      </c>
    </row>
    <row r="18" spans="2:3" x14ac:dyDescent="0.25">
      <c r="B18" s="10" t="s">
        <v>83</v>
      </c>
    </row>
    <row r="20" spans="2:3" x14ac:dyDescent="0.25">
      <c r="B20" s="1" t="s">
        <v>102</v>
      </c>
    </row>
    <row r="21" spans="2:3" x14ac:dyDescent="0.25">
      <c r="B21" s="11" t="s">
        <v>77</v>
      </c>
    </row>
    <row r="22" spans="2:3" x14ac:dyDescent="0.25">
      <c r="B22" s="1" t="s">
        <v>103</v>
      </c>
    </row>
    <row r="23" spans="2:3" x14ac:dyDescent="0.25">
      <c r="B23" s="12" t="s">
        <v>84</v>
      </c>
    </row>
    <row r="24" spans="2:3" x14ac:dyDescent="0.25">
      <c r="B24" s="12" t="s">
        <v>85</v>
      </c>
    </row>
    <row r="25" spans="2:3" x14ac:dyDescent="0.25">
      <c r="B25" s="1" t="s">
        <v>86</v>
      </c>
    </row>
    <row r="27" spans="2:3" ht="21" x14ac:dyDescent="0.25">
      <c r="B27" s="142" t="s">
        <v>190</v>
      </c>
      <c r="C27" s="3"/>
    </row>
    <row r="28" spans="2:3" ht="21" x14ac:dyDescent="0.25">
      <c r="B28" s="142"/>
      <c r="C28" s="3"/>
    </row>
    <row r="29" spans="2:3" x14ac:dyDescent="0.25">
      <c r="B29" s="1" t="s">
        <v>191</v>
      </c>
    </row>
    <row r="31" spans="2:3" x14ac:dyDescent="0.25">
      <c r="B31" s="1" t="s">
        <v>192</v>
      </c>
    </row>
    <row r="32" spans="2:3" x14ac:dyDescent="0.25">
      <c r="B32" s="12" t="s">
        <v>198</v>
      </c>
    </row>
    <row r="33" spans="2:2" x14ac:dyDescent="0.25">
      <c r="B33" s="12" t="s">
        <v>199</v>
      </c>
    </row>
    <row r="34" spans="2:2" x14ac:dyDescent="0.25">
      <c r="B34" s="12" t="s">
        <v>200</v>
      </c>
    </row>
    <row r="35" spans="2:2" x14ac:dyDescent="0.25">
      <c r="B35" s="53" t="s">
        <v>201</v>
      </c>
    </row>
    <row r="36" spans="2:2" x14ac:dyDescent="0.25">
      <c r="B36" s="53" t="s">
        <v>202</v>
      </c>
    </row>
    <row r="38" spans="2:2" x14ac:dyDescent="0.25">
      <c r="B38" s="1" t="s">
        <v>203</v>
      </c>
    </row>
    <row r="39" spans="2:2" x14ac:dyDescent="0.25">
      <c r="B39" s="1" t="s">
        <v>204</v>
      </c>
    </row>
  </sheetData>
  <hyperlinks>
    <hyperlink ref="B18" r:id="rId1" xr:uid="{39AAFCC6-EF60-4D05-BB0F-9F1134E74521}"/>
    <hyperlink ref="B21" r:id="rId2" xr:uid="{C00016D8-7BA1-4FF0-986F-D7E34FA5365F}"/>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7D48C-CE03-4A07-89B1-E2D42A698B15}">
  <sheetPr>
    <tabColor theme="0"/>
  </sheetPr>
  <dimension ref="A1:B57"/>
  <sheetViews>
    <sheetView showGridLines="0" zoomScaleNormal="100" workbookViewId="0"/>
  </sheetViews>
  <sheetFormatPr defaultColWidth="8.85546875" defaultRowHeight="15" x14ac:dyDescent="0.25"/>
  <cols>
    <col min="1" max="1" width="5.7109375" style="135" customWidth="1"/>
    <col min="2" max="2" width="130.28515625" style="17" customWidth="1"/>
    <col min="3" max="16384" width="8.85546875" style="1"/>
  </cols>
  <sheetData>
    <row r="1" spans="1:2" x14ac:dyDescent="0.25">
      <c r="A1" s="137"/>
      <c r="B1" s="13"/>
    </row>
    <row r="2" spans="1:2" ht="21" x14ac:dyDescent="0.25">
      <c r="A2" s="137"/>
      <c r="B2" s="142" t="s">
        <v>79</v>
      </c>
    </row>
    <row r="3" spans="1:2" x14ac:dyDescent="0.25">
      <c r="A3" s="137"/>
      <c r="B3" s="14"/>
    </row>
    <row r="4" spans="1:2" x14ac:dyDescent="0.25">
      <c r="A4" s="137"/>
      <c r="B4" s="14" t="s">
        <v>80</v>
      </c>
    </row>
    <row r="5" spans="1:2" ht="30" x14ac:dyDescent="0.25">
      <c r="A5" s="137"/>
      <c r="B5" s="14" t="s">
        <v>112</v>
      </c>
    </row>
    <row r="6" spans="1:2" x14ac:dyDescent="0.25">
      <c r="A6" s="137"/>
      <c r="B6" s="15" t="s">
        <v>78</v>
      </c>
    </row>
    <row r="7" spans="1:2" x14ac:dyDescent="0.25">
      <c r="A7" s="137"/>
      <c r="B7" s="15"/>
    </row>
    <row r="8" spans="1:2" x14ac:dyDescent="0.25">
      <c r="A8" s="137"/>
      <c r="B8" s="15"/>
    </row>
    <row r="9" spans="1:2" ht="15.75" x14ac:dyDescent="0.25">
      <c r="A9" s="138"/>
      <c r="B9" s="156" t="s">
        <v>87</v>
      </c>
    </row>
    <row r="10" spans="1:2" x14ac:dyDescent="0.25">
      <c r="A10" s="138"/>
      <c r="B10" s="16"/>
    </row>
    <row r="11" spans="1:2" x14ac:dyDescent="0.25">
      <c r="A11" s="138"/>
      <c r="B11" s="14" t="s">
        <v>171</v>
      </c>
    </row>
    <row r="12" spans="1:2" x14ac:dyDescent="0.25">
      <c r="A12" s="138"/>
      <c r="B12" s="158" t="s">
        <v>183</v>
      </c>
    </row>
    <row r="13" spans="1:2" x14ac:dyDescent="0.25">
      <c r="A13" s="138"/>
      <c r="B13" s="159" t="s">
        <v>184</v>
      </c>
    </row>
    <row r="14" spans="1:2" x14ac:dyDescent="0.25">
      <c r="A14" s="138"/>
      <c r="B14" s="159"/>
    </row>
    <row r="15" spans="1:2" x14ac:dyDescent="0.25">
      <c r="A15" s="138"/>
      <c r="B15" s="14" t="s">
        <v>172</v>
      </c>
    </row>
    <row r="16" spans="1:2" x14ac:dyDescent="0.25">
      <c r="A16" s="138"/>
      <c r="B16" s="158" t="s">
        <v>185</v>
      </c>
    </row>
    <row r="17" spans="1:2" ht="30" x14ac:dyDescent="0.25">
      <c r="A17" s="138"/>
      <c r="B17" s="158" t="s">
        <v>186</v>
      </c>
    </row>
    <row r="18" spans="1:2" x14ac:dyDescent="0.25">
      <c r="A18" s="138"/>
      <c r="B18" s="158" t="s">
        <v>187</v>
      </c>
    </row>
    <row r="19" spans="1:2" x14ac:dyDescent="0.25">
      <c r="A19" s="138"/>
      <c r="B19" s="158"/>
    </row>
    <row r="20" spans="1:2" x14ac:dyDescent="0.25">
      <c r="A20" s="138"/>
      <c r="B20" s="14" t="s">
        <v>173</v>
      </c>
    </row>
    <row r="21" spans="1:2" x14ac:dyDescent="0.25">
      <c r="A21" s="138"/>
      <c r="B21" s="158" t="s">
        <v>188</v>
      </c>
    </row>
    <row r="22" spans="1:2" x14ac:dyDescent="0.25">
      <c r="A22" s="138"/>
      <c r="B22" s="14"/>
    </row>
    <row r="23" spans="1:2" s="2" customFormat="1" x14ac:dyDescent="0.25">
      <c r="A23" s="137"/>
      <c r="B23" s="18" t="s">
        <v>73</v>
      </c>
    </row>
    <row r="24" spans="1:2" s="2" customFormat="1" x14ac:dyDescent="0.25">
      <c r="A24" s="137"/>
      <c r="B24" s="14" t="s">
        <v>74</v>
      </c>
    </row>
    <row r="25" spans="1:2" s="2" customFormat="1" ht="30" x14ac:dyDescent="0.25">
      <c r="A25" s="137"/>
      <c r="B25" s="14" t="s">
        <v>113</v>
      </c>
    </row>
    <row r="26" spans="1:2" x14ac:dyDescent="0.25">
      <c r="A26" s="137"/>
      <c r="B26" s="13"/>
    </row>
    <row r="27" spans="1:2" ht="15.75" x14ac:dyDescent="0.25">
      <c r="A27" s="138"/>
      <c r="B27" s="156" t="s">
        <v>111</v>
      </c>
    </row>
    <row r="28" spans="1:2" s="2" customFormat="1" x14ac:dyDescent="0.25">
      <c r="A28" s="137"/>
      <c r="B28" s="13"/>
    </row>
    <row r="29" spans="1:2" s="2" customFormat="1" x14ac:dyDescent="0.25">
      <c r="A29" s="137"/>
      <c r="B29" s="16" t="s">
        <v>91</v>
      </c>
    </row>
    <row r="30" spans="1:2" ht="60" x14ac:dyDescent="0.25">
      <c r="A30" s="137"/>
      <c r="B30" s="13" t="s">
        <v>114</v>
      </c>
    </row>
    <row r="31" spans="1:2" x14ac:dyDescent="0.25">
      <c r="A31" s="137"/>
      <c r="B31" s="19"/>
    </row>
    <row r="32" spans="1:2" ht="15.75" x14ac:dyDescent="0.25">
      <c r="A32" s="138"/>
      <c r="B32" s="156" t="s">
        <v>94</v>
      </c>
    </row>
    <row r="33" spans="1:2" x14ac:dyDescent="0.25">
      <c r="A33" s="139"/>
      <c r="B33" s="14"/>
    </row>
    <row r="34" spans="1:2" x14ac:dyDescent="0.25">
      <c r="A34" s="139"/>
      <c r="B34" s="20" t="s">
        <v>96</v>
      </c>
    </row>
    <row r="35" spans="1:2" ht="45" x14ac:dyDescent="0.25">
      <c r="A35" s="139"/>
      <c r="B35" s="14" t="s">
        <v>92</v>
      </c>
    </row>
    <row r="36" spans="1:2" ht="45" x14ac:dyDescent="0.25">
      <c r="A36" s="139"/>
      <c r="B36" s="14" t="s">
        <v>93</v>
      </c>
    </row>
    <row r="37" spans="1:2" x14ac:dyDescent="0.25">
      <c r="A37" s="139"/>
      <c r="B37" s="20"/>
    </row>
    <row r="38" spans="1:2" x14ac:dyDescent="0.25">
      <c r="A38" s="139"/>
      <c r="B38" s="16" t="s">
        <v>95</v>
      </c>
    </row>
    <row r="39" spans="1:2" x14ac:dyDescent="0.25">
      <c r="A39" s="139"/>
      <c r="B39" s="13" t="s">
        <v>98</v>
      </c>
    </row>
    <row r="40" spans="1:2" ht="45" x14ac:dyDescent="0.25">
      <c r="A40" s="139"/>
      <c r="B40" s="21" t="s">
        <v>115</v>
      </c>
    </row>
    <row r="41" spans="1:2" x14ac:dyDescent="0.25">
      <c r="A41" s="139"/>
      <c r="B41" s="14"/>
    </row>
    <row r="42" spans="1:2" x14ac:dyDescent="0.25">
      <c r="A42" s="139"/>
      <c r="B42" s="22" t="s">
        <v>97</v>
      </c>
    </row>
    <row r="43" spans="1:2" x14ac:dyDescent="0.25">
      <c r="A43" s="139"/>
      <c r="B43" s="13" t="s">
        <v>98</v>
      </c>
    </row>
    <row r="44" spans="1:2" ht="30" x14ac:dyDescent="0.25">
      <c r="A44" s="139"/>
      <c r="B44" s="23" t="s">
        <v>99</v>
      </c>
    </row>
    <row r="45" spans="1:2" x14ac:dyDescent="0.25">
      <c r="A45" s="139"/>
      <c r="B45" s="23"/>
    </row>
    <row r="46" spans="1:2" x14ac:dyDescent="0.25">
      <c r="A46" s="137"/>
      <c r="B46" s="20" t="s">
        <v>100</v>
      </c>
    </row>
    <row r="47" spans="1:2" ht="45" x14ac:dyDescent="0.25">
      <c r="A47" s="137"/>
      <c r="B47" s="24" t="s">
        <v>101</v>
      </c>
    </row>
    <row r="48" spans="1:2" x14ac:dyDescent="0.25">
      <c r="A48" s="137"/>
      <c r="B48" s="14"/>
    </row>
    <row r="49" spans="1:2" ht="15.75" x14ac:dyDescent="0.25">
      <c r="A49" s="138"/>
      <c r="B49" s="156" t="s">
        <v>75</v>
      </c>
    </row>
    <row r="50" spans="1:2" x14ac:dyDescent="0.25">
      <c r="A50" s="137"/>
      <c r="B50" s="24"/>
    </row>
    <row r="51" spans="1:2" x14ac:dyDescent="0.25">
      <c r="A51" s="137"/>
      <c r="B51" s="24" t="s">
        <v>76</v>
      </c>
    </row>
    <row r="52" spans="1:2" x14ac:dyDescent="0.25">
      <c r="A52" s="140"/>
      <c r="B52" s="157" t="s">
        <v>179</v>
      </c>
    </row>
    <row r="53" spans="1:2" ht="30" x14ac:dyDescent="0.25">
      <c r="A53" s="140"/>
      <c r="B53" s="157" t="s">
        <v>180</v>
      </c>
    </row>
    <row r="54" spans="1:2" x14ac:dyDescent="0.25">
      <c r="A54" s="140"/>
      <c r="B54" s="157" t="s">
        <v>181</v>
      </c>
    </row>
    <row r="55" spans="1:2" ht="45" x14ac:dyDescent="0.25">
      <c r="A55" s="140"/>
      <c r="B55" s="157" t="s">
        <v>182</v>
      </c>
    </row>
    <row r="56" spans="1:2" x14ac:dyDescent="0.25">
      <c r="A56" s="137"/>
      <c r="B56" s="25"/>
    </row>
    <row r="57" spans="1:2" x14ac:dyDescent="0.25">
      <c r="A57" s="137"/>
      <c r="B57" s="26"/>
    </row>
  </sheetData>
  <hyperlinks>
    <hyperlink ref="B6" r:id="rId1" xr:uid="{8AEB24A0-7195-4DA2-8A52-EC237D4C76C5}"/>
  </hyperlinks>
  <pageMargins left="0.7" right="0.7" top="0.75" bottom="0.75" header="0.3" footer="0.3"/>
  <pageSetup paperSize="9"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5B342-A073-4BDC-A177-6C966F9B76C2}">
  <sheetPr>
    <tabColor rgb="FFFFFFCC"/>
  </sheetPr>
  <dimension ref="B2:G42"/>
  <sheetViews>
    <sheetView zoomScale="90" zoomScaleNormal="90" workbookViewId="0">
      <selection activeCell="C9" sqref="C9"/>
    </sheetView>
  </sheetViews>
  <sheetFormatPr defaultColWidth="9.140625" defaultRowHeight="15" x14ac:dyDescent="0.25"/>
  <cols>
    <col min="1" max="1" width="5.7109375" style="38" customWidth="1"/>
    <col min="2" max="2" width="15.42578125" style="38" customWidth="1"/>
    <col min="3" max="3" width="27.42578125" style="38" customWidth="1"/>
    <col min="4" max="4" width="29" style="38" customWidth="1"/>
    <col min="5" max="5" width="29.42578125" style="38" customWidth="1"/>
    <col min="6" max="6" width="50.42578125" style="38" customWidth="1"/>
    <col min="7" max="7" width="19.28515625" style="38" customWidth="1"/>
    <col min="8" max="8" width="5.140625" style="38" customWidth="1"/>
    <col min="9" max="16384" width="9.140625" style="38"/>
  </cols>
  <sheetData>
    <row r="2" spans="2:7" s="27" customFormat="1" ht="21" x14ac:dyDescent="0.25">
      <c r="B2" s="142" t="s">
        <v>110</v>
      </c>
      <c r="E2" s="28"/>
    </row>
    <row r="3" spans="2:7" s="27" customFormat="1" x14ac:dyDescent="0.25"/>
    <row r="4" spans="2:7" s="27" customFormat="1" x14ac:dyDescent="0.25">
      <c r="B4" s="155" t="s">
        <v>126</v>
      </c>
    </row>
    <row r="5" spans="2:7" s="27" customFormat="1" x14ac:dyDescent="0.25">
      <c r="B5" s="155" t="s">
        <v>154</v>
      </c>
    </row>
    <row r="6" spans="2:7" s="27" customFormat="1" x14ac:dyDescent="0.25">
      <c r="B6" s="155"/>
    </row>
    <row r="7" spans="2:7" s="27" customFormat="1" x14ac:dyDescent="0.25">
      <c r="B7" s="155" t="s">
        <v>152</v>
      </c>
    </row>
    <row r="8" spans="2:7" s="27" customFormat="1" x14ac:dyDescent="0.25"/>
    <row r="9" spans="2:7" s="27" customFormat="1" x14ac:dyDescent="0.25">
      <c r="B9" s="30" t="s">
        <v>0</v>
      </c>
      <c r="C9" s="177"/>
      <c r="D9" s="31"/>
      <c r="E9" s="31"/>
      <c r="F9" s="31"/>
      <c r="G9" s="32"/>
    </row>
    <row r="10" spans="2:7" s="27" customFormat="1" x14ac:dyDescent="0.25">
      <c r="B10" s="33" t="s">
        <v>1</v>
      </c>
      <c r="C10" s="178"/>
      <c r="D10" s="34"/>
      <c r="E10" s="34"/>
      <c r="F10" s="34"/>
      <c r="G10" s="35"/>
    </row>
    <row r="11" spans="2:7" s="27" customFormat="1" x14ac:dyDescent="0.25"/>
    <row r="12" spans="2:7" s="27" customFormat="1" ht="15.75" x14ac:dyDescent="0.25">
      <c r="B12" s="160" t="s">
        <v>36</v>
      </c>
    </row>
    <row r="14" spans="2:7" x14ac:dyDescent="0.25">
      <c r="B14" s="36" t="s">
        <v>2</v>
      </c>
      <c r="C14" s="37" t="s">
        <v>17</v>
      </c>
      <c r="D14" s="37" t="s">
        <v>28</v>
      </c>
      <c r="E14" s="37" t="s">
        <v>29</v>
      </c>
      <c r="F14" s="37" t="s">
        <v>174</v>
      </c>
      <c r="G14" s="37" t="s">
        <v>15</v>
      </c>
    </row>
    <row r="15" spans="2:7" x14ac:dyDescent="0.25">
      <c r="B15" s="39" t="s">
        <v>3</v>
      </c>
      <c r="C15" s="40"/>
      <c r="D15" s="41"/>
      <c r="E15" s="41"/>
      <c r="F15" s="41"/>
      <c r="G15" s="41"/>
    </row>
    <row r="16" spans="2:7" x14ac:dyDescent="0.25">
      <c r="B16" s="42" t="s">
        <v>4</v>
      </c>
      <c r="C16" s="40"/>
      <c r="D16" s="41"/>
      <c r="E16" s="41"/>
      <c r="F16" s="41"/>
      <c r="G16" s="41"/>
    </row>
    <row r="17" spans="2:7" x14ac:dyDescent="0.25">
      <c r="B17" s="42" t="s">
        <v>5</v>
      </c>
      <c r="C17" s="40"/>
      <c r="D17" s="41"/>
      <c r="E17" s="41"/>
      <c r="F17" s="41"/>
      <c r="G17" s="41"/>
    </row>
    <row r="18" spans="2:7" x14ac:dyDescent="0.25">
      <c r="B18" s="42" t="s">
        <v>6</v>
      </c>
      <c r="C18" s="40"/>
      <c r="D18" s="41"/>
      <c r="E18" s="41"/>
      <c r="F18" s="41"/>
      <c r="G18" s="41"/>
    </row>
    <row r="19" spans="2:7" x14ac:dyDescent="0.25">
      <c r="B19" s="42" t="s">
        <v>7</v>
      </c>
      <c r="C19" s="40"/>
      <c r="D19" s="41"/>
      <c r="E19" s="41"/>
      <c r="F19" s="41"/>
      <c r="G19" s="41"/>
    </row>
    <row r="20" spans="2:7" x14ac:dyDescent="0.25">
      <c r="B20" s="42" t="s">
        <v>8</v>
      </c>
      <c r="C20" s="40"/>
      <c r="D20" s="41"/>
      <c r="E20" s="41"/>
      <c r="F20" s="41"/>
      <c r="G20" s="41"/>
    </row>
    <row r="21" spans="2:7" x14ac:dyDescent="0.25">
      <c r="B21" s="42" t="s">
        <v>9</v>
      </c>
      <c r="C21" s="40"/>
      <c r="D21" s="41"/>
      <c r="E21" s="41"/>
      <c r="F21" s="41"/>
      <c r="G21" s="41"/>
    </row>
    <row r="22" spans="2:7" x14ac:dyDescent="0.25">
      <c r="B22" s="42" t="s">
        <v>10</v>
      </c>
      <c r="C22" s="40"/>
      <c r="D22" s="41"/>
      <c r="E22" s="41"/>
      <c r="F22" s="41"/>
      <c r="G22" s="41"/>
    </row>
    <row r="23" spans="2:7" x14ac:dyDescent="0.25">
      <c r="B23" s="42" t="s">
        <v>11</v>
      </c>
      <c r="C23" s="40"/>
      <c r="D23" s="41"/>
      <c r="E23" s="41"/>
      <c r="F23" s="41"/>
      <c r="G23" s="41"/>
    </row>
    <row r="24" spans="2:7" x14ac:dyDescent="0.25">
      <c r="B24" s="42" t="s">
        <v>12</v>
      </c>
      <c r="C24" s="40"/>
      <c r="D24" s="41"/>
      <c r="E24" s="41"/>
      <c r="F24" s="41"/>
      <c r="G24" s="41"/>
    </row>
    <row r="25" spans="2:7" x14ac:dyDescent="0.25">
      <c r="B25" s="43" t="s">
        <v>13</v>
      </c>
      <c r="C25" s="44"/>
      <c r="D25" s="45"/>
      <c r="E25" s="45"/>
      <c r="F25" s="45"/>
      <c r="G25" s="45"/>
    </row>
    <row r="27" spans="2:7" x14ac:dyDescent="0.25">
      <c r="B27" s="37" t="s">
        <v>2</v>
      </c>
      <c r="C27" s="37" t="s">
        <v>17</v>
      </c>
      <c r="D27" s="37" t="s">
        <v>14</v>
      </c>
      <c r="E27" s="37" t="s">
        <v>138</v>
      </c>
      <c r="F27" s="37" t="s">
        <v>35</v>
      </c>
      <c r="G27" s="37" t="s">
        <v>16</v>
      </c>
    </row>
    <row r="28" spans="2:7" x14ac:dyDescent="0.25">
      <c r="B28" s="39" t="str">
        <f t="shared" ref="B28:B37" si="0">+B15</f>
        <v>Penvoerder</v>
      </c>
      <c r="C28" s="39"/>
      <c r="D28" s="46" t="s">
        <v>18</v>
      </c>
      <c r="E28" s="46" t="s">
        <v>31</v>
      </c>
      <c r="F28" s="47"/>
      <c r="G28" s="46" t="s">
        <v>51</v>
      </c>
    </row>
    <row r="29" spans="2:7" x14ac:dyDescent="0.25">
      <c r="B29" s="42" t="str">
        <f t="shared" si="0"/>
        <v>Deelnemer 1</v>
      </c>
      <c r="C29" s="42" t="str">
        <f t="shared" ref="C29:C37" si="1">IF(ISBLANK(C16),"",C16)</f>
        <v/>
      </c>
      <c r="D29" s="48" t="s">
        <v>19</v>
      </c>
      <c r="E29" s="48" t="s">
        <v>32</v>
      </c>
      <c r="F29" s="41"/>
      <c r="G29" s="48" t="s">
        <v>52</v>
      </c>
    </row>
    <row r="30" spans="2:7" x14ac:dyDescent="0.25">
      <c r="B30" s="42" t="str">
        <f t="shared" si="0"/>
        <v>Deelnemer 2</v>
      </c>
      <c r="C30" s="42" t="str">
        <f t="shared" si="1"/>
        <v/>
      </c>
      <c r="D30" s="48" t="s">
        <v>20</v>
      </c>
      <c r="E30" s="48" t="s">
        <v>33</v>
      </c>
      <c r="F30" s="41"/>
      <c r="G30" s="48" t="s">
        <v>60</v>
      </c>
    </row>
    <row r="31" spans="2:7" x14ac:dyDescent="0.25">
      <c r="B31" s="42" t="str">
        <f t="shared" si="0"/>
        <v>Deelnemer 3</v>
      </c>
      <c r="C31" s="42" t="str">
        <f t="shared" si="1"/>
        <v/>
      </c>
      <c r="D31" s="48" t="s">
        <v>21</v>
      </c>
      <c r="E31" s="48" t="s">
        <v>34</v>
      </c>
      <c r="F31" s="41"/>
      <c r="G31" s="48" t="s">
        <v>133</v>
      </c>
    </row>
    <row r="32" spans="2:7" x14ac:dyDescent="0.25">
      <c r="B32" s="42" t="str">
        <f t="shared" si="0"/>
        <v>Deelnemer 4</v>
      </c>
      <c r="C32" s="42" t="str">
        <f t="shared" si="1"/>
        <v/>
      </c>
      <c r="D32" s="48" t="s">
        <v>22</v>
      </c>
      <c r="E32" s="48"/>
      <c r="F32" s="41"/>
      <c r="G32" s="48"/>
    </row>
    <row r="33" spans="2:7" x14ac:dyDescent="0.25">
      <c r="B33" s="42" t="str">
        <f t="shared" si="0"/>
        <v>Deelnemer 5</v>
      </c>
      <c r="C33" s="42" t="str">
        <f t="shared" si="1"/>
        <v/>
      </c>
      <c r="D33" s="48" t="s">
        <v>23</v>
      </c>
      <c r="E33" s="48"/>
      <c r="F33" s="41"/>
      <c r="G33" s="48"/>
    </row>
    <row r="34" spans="2:7" x14ac:dyDescent="0.25">
      <c r="B34" s="42" t="str">
        <f t="shared" si="0"/>
        <v>Deelnemer 6</v>
      </c>
      <c r="C34" s="42" t="str">
        <f t="shared" si="1"/>
        <v/>
      </c>
      <c r="D34" s="48" t="s">
        <v>24</v>
      </c>
      <c r="E34" s="48"/>
      <c r="F34" s="41"/>
      <c r="G34" s="48"/>
    </row>
    <row r="35" spans="2:7" x14ac:dyDescent="0.25">
      <c r="B35" s="42" t="str">
        <f t="shared" si="0"/>
        <v>Deelnemer 7</v>
      </c>
      <c r="C35" s="42" t="str">
        <f t="shared" si="1"/>
        <v/>
      </c>
      <c r="D35" s="48" t="s">
        <v>166</v>
      </c>
      <c r="E35" s="48"/>
      <c r="F35" s="41"/>
      <c r="G35" s="48"/>
    </row>
    <row r="36" spans="2:7" x14ac:dyDescent="0.25">
      <c r="B36" s="42" t="str">
        <f t="shared" si="0"/>
        <v>Deelnemer 8</v>
      </c>
      <c r="C36" s="42" t="str">
        <f t="shared" si="1"/>
        <v/>
      </c>
      <c r="D36" s="48" t="s">
        <v>25</v>
      </c>
      <c r="E36" s="48"/>
      <c r="F36" s="41"/>
      <c r="G36" s="48"/>
    </row>
    <row r="37" spans="2:7" x14ac:dyDescent="0.25">
      <c r="B37" s="42" t="str">
        <f t="shared" si="0"/>
        <v>Deelnemer 9</v>
      </c>
      <c r="C37" s="42" t="str">
        <f t="shared" si="1"/>
        <v/>
      </c>
      <c r="D37" s="48"/>
      <c r="E37" s="48"/>
      <c r="F37" s="41"/>
      <c r="G37" s="48"/>
    </row>
    <row r="38" spans="2:7" x14ac:dyDescent="0.25">
      <c r="B38" s="43" t="str">
        <f t="shared" ref="B38" si="2">+B25</f>
        <v>Deelnemer 10</v>
      </c>
      <c r="C38" s="43" t="str">
        <f t="shared" ref="C38" si="3">IF(ISBLANK(C25),"",C25)</f>
        <v/>
      </c>
      <c r="D38" s="49"/>
      <c r="E38" s="49"/>
      <c r="F38" s="45"/>
      <c r="G38" s="49"/>
    </row>
    <row r="41" spans="2:7" x14ac:dyDescent="0.25">
      <c r="B41" s="38" t="s">
        <v>58</v>
      </c>
    </row>
    <row r="42" spans="2:7" x14ac:dyDescent="0.25">
      <c r="B42" s="38" t="s">
        <v>139</v>
      </c>
    </row>
  </sheetData>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F0C9B1C1-B060-4E5A-BCB3-98073AFFDA7D}">
          <x14:formula1>
            <xm:f>'Dropdown lijsten'!$E$4:$E$7</xm:f>
          </x14:formula1>
          <xm:sqref>E28:E38</xm:sqref>
        </x14:dataValidation>
        <x14:dataValidation type="list" allowBlank="1" showInputMessage="1" showErrorMessage="1" xr:uid="{8F26C006-AE68-4FDE-B1BA-2DD2C3C21E12}">
          <x14:formula1>
            <xm:f>'Dropdown lijsten'!$B$4:$B$12</xm:f>
          </x14:formula1>
          <xm:sqref>D28:D38</xm:sqref>
        </x14:dataValidation>
        <x14:dataValidation type="list" allowBlank="1" showInputMessage="1" showErrorMessage="1" xr:uid="{E2A32073-EDDF-48BB-9FF2-E2B87CF297A2}">
          <x14:formula1>
            <xm:f>'Dropdown lijsten'!$G$4:$G$7</xm:f>
          </x14:formula1>
          <xm:sqref>G28:G38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411A-3182-4BA2-99B5-EEF35BC179CE}">
  <sheetPr>
    <tabColor rgb="FFFFFFCC"/>
  </sheetPr>
  <dimension ref="B1:S56"/>
  <sheetViews>
    <sheetView showGridLines="0" zoomScale="85" zoomScaleNormal="85" workbookViewId="0">
      <selection activeCell="D15" sqref="D15"/>
    </sheetView>
  </sheetViews>
  <sheetFormatPr defaultColWidth="9.140625" defaultRowHeight="15" x14ac:dyDescent="0.25"/>
  <cols>
    <col min="1" max="1" width="5.7109375" style="54" customWidth="1"/>
    <col min="2" max="2" width="14.140625" style="54" customWidth="1"/>
    <col min="3" max="3" width="27.42578125" style="54" customWidth="1"/>
    <col min="4" max="6" width="14.85546875" style="54" customWidth="1"/>
    <col min="7" max="10" width="15.7109375" style="54" customWidth="1"/>
    <col min="11" max="11" width="41.140625" style="54" customWidth="1"/>
    <col min="12" max="12" width="6.42578125" style="54" customWidth="1"/>
    <col min="13" max="13" width="13.140625" style="54" customWidth="1"/>
    <col min="14" max="18" width="12.85546875" style="54" customWidth="1"/>
    <col min="19" max="19" width="13" style="54" customWidth="1"/>
    <col min="20" max="16384" width="9.140625" style="54"/>
  </cols>
  <sheetData>
    <row r="1" spans="2:16" s="50" customFormat="1" x14ac:dyDescent="0.25"/>
    <row r="2" spans="2:16" s="51" customFormat="1" ht="21" x14ac:dyDescent="0.25">
      <c r="B2" s="142" t="s">
        <v>109</v>
      </c>
      <c r="F2" s="52"/>
    </row>
    <row r="3" spans="2:16" s="51" customFormat="1" x14ac:dyDescent="0.25">
      <c r="B3" s="141"/>
    </row>
    <row r="4" spans="2:16" s="51" customFormat="1" x14ac:dyDescent="0.25">
      <c r="B4" s="141" t="s">
        <v>157</v>
      </c>
    </row>
    <row r="5" spans="2:16" s="51" customFormat="1" x14ac:dyDescent="0.25">
      <c r="B5" s="141" t="s">
        <v>164</v>
      </c>
    </row>
    <row r="6" spans="2:16" s="51" customFormat="1" x14ac:dyDescent="0.25">
      <c r="B6" s="141" t="s">
        <v>165</v>
      </c>
    </row>
    <row r="7" spans="2:16" s="51" customFormat="1" x14ac:dyDescent="0.25">
      <c r="B7" s="141" t="s">
        <v>54</v>
      </c>
    </row>
    <row r="8" spans="2:16" s="51" customFormat="1" x14ac:dyDescent="0.25">
      <c r="B8" s="141"/>
    </row>
    <row r="9" spans="2:16" s="51" customFormat="1" x14ac:dyDescent="0.25">
      <c r="B9" s="141" t="s">
        <v>143</v>
      </c>
    </row>
    <row r="10" spans="2:16" s="51" customFormat="1" x14ac:dyDescent="0.25">
      <c r="B10" s="141" t="s">
        <v>146</v>
      </c>
    </row>
    <row r="11" spans="2:16" s="51" customFormat="1" x14ac:dyDescent="0.25">
      <c r="B11" s="141"/>
    </row>
    <row r="12" spans="2:16" ht="15.75" x14ac:dyDescent="0.25">
      <c r="B12" s="156" t="s">
        <v>37</v>
      </c>
      <c r="M12" s="56" t="s">
        <v>134</v>
      </c>
    </row>
    <row r="13" spans="2:16" x14ac:dyDescent="0.25">
      <c r="F13" s="57"/>
      <c r="G13" s="58"/>
      <c r="H13" s="57"/>
      <c r="J13" s="58"/>
    </row>
    <row r="14" spans="2:16" s="61" customFormat="1" ht="64.5" customHeight="1" x14ac:dyDescent="0.25">
      <c r="B14" s="37" t="s">
        <v>2</v>
      </c>
      <c r="C14" s="37" t="s">
        <v>17</v>
      </c>
      <c r="D14" s="59" t="s">
        <v>39</v>
      </c>
      <c r="E14" s="59" t="s">
        <v>40</v>
      </c>
      <c r="F14" s="59" t="s">
        <v>65</v>
      </c>
      <c r="G14" s="59" t="s">
        <v>43</v>
      </c>
      <c r="H14" s="181" t="s">
        <v>38</v>
      </c>
      <c r="I14" s="185" t="s">
        <v>48</v>
      </c>
      <c r="J14" s="186"/>
      <c r="K14" s="187"/>
      <c r="M14" s="59" t="s">
        <v>197</v>
      </c>
      <c r="N14" s="59" t="s">
        <v>122</v>
      </c>
      <c r="O14" s="59" t="s">
        <v>196</v>
      </c>
    </row>
    <row r="15" spans="2:16" x14ac:dyDescent="0.25">
      <c r="B15" s="62" t="str">
        <f>+Deelnemers!B15</f>
        <v>Penvoerder</v>
      </c>
      <c r="C15" s="62" t="str">
        <f>IF(ISBLANK(Deelnemers!C15),"",Deelnemers!C15)</f>
        <v/>
      </c>
      <c r="D15" s="63"/>
      <c r="E15" s="63"/>
      <c r="F15" s="64"/>
      <c r="G15" s="65"/>
      <c r="H15" s="182">
        <f t="shared" ref="H15:H25" si="0">SUM(D15:F15)</f>
        <v>0</v>
      </c>
      <c r="I15" s="188"/>
      <c r="J15" s="191"/>
      <c r="K15" s="192"/>
      <c r="L15" s="54" t="s">
        <v>63</v>
      </c>
      <c r="M15" s="69" t="str">
        <f>IF(OR(ISBLANK(G15),N31="publiek"),"",VLOOKUP(G15,'Dropdown lijsten'!$J$4:$L$12,3,FALSE))</f>
        <v/>
      </c>
      <c r="N15" s="67" t="str">
        <f>IF(OR(ISBLANK(G15),N31="publiek"),"",IF((M15="vul zelf in"),0,H15*M15-E31))</f>
        <v/>
      </c>
      <c r="O15" s="69" t="str">
        <f>IF(D31=0,"",IF(H15=0,"",(D31+E31)/H15))</f>
        <v/>
      </c>
      <c r="P15" s="70" t="str">
        <f t="shared" ref="P15:P25" si="1">IF(AND(H15=0,D31=0),"",IF(ISBLANK(G15),"Vul type activiteit in",IF(N15&gt;=D31,"OK","Te veel PPS gevraagd")))</f>
        <v/>
      </c>
    </row>
    <row r="16" spans="2:16" x14ac:dyDescent="0.25">
      <c r="B16" s="62" t="str">
        <f>+Deelnemers!B16</f>
        <v>Deelnemer 1</v>
      </c>
      <c r="C16" s="62" t="str">
        <f>IF(ISBLANK(Deelnemers!C16),"",Deelnemers!C16)</f>
        <v/>
      </c>
      <c r="D16" s="63"/>
      <c r="E16" s="63"/>
      <c r="F16" s="64"/>
      <c r="G16" s="71"/>
      <c r="H16" s="183">
        <f t="shared" si="0"/>
        <v>0</v>
      </c>
      <c r="I16" s="189"/>
      <c r="J16" s="193"/>
      <c r="K16" s="194"/>
      <c r="L16" s="54" t="s">
        <v>63</v>
      </c>
      <c r="M16" s="69" t="str">
        <f>IF(OR(ISBLANK(G16),N32="publiek"),"",VLOOKUP(G16,'Dropdown lijsten'!$J$4:$L$12,3,FALSE))</f>
        <v/>
      </c>
      <c r="N16" s="67" t="str">
        <f t="shared" ref="N16:N25" si="2">IF(OR(ISBLANK(G16),N32="publiek"),"",IF((M16="vul zelf in"),0,H16*M16-E32))</f>
        <v/>
      </c>
      <c r="O16" s="69" t="str">
        <f t="shared" ref="O16:O25" si="3">IF(D32=0,"",IF(H16=0,"",(D32+E32)/H16))</f>
        <v/>
      </c>
      <c r="P16" s="70" t="str">
        <f t="shared" si="1"/>
        <v/>
      </c>
    </row>
    <row r="17" spans="2:19" x14ac:dyDescent="0.25">
      <c r="B17" s="62" t="str">
        <f>+Deelnemers!B17</f>
        <v>Deelnemer 2</v>
      </c>
      <c r="C17" s="62" t="str">
        <f>IF(ISBLANK(Deelnemers!C17),"",Deelnemers!C17)</f>
        <v/>
      </c>
      <c r="D17" s="63"/>
      <c r="E17" s="63"/>
      <c r="F17" s="64"/>
      <c r="G17" s="71"/>
      <c r="H17" s="183">
        <f t="shared" si="0"/>
        <v>0</v>
      </c>
      <c r="I17" s="189"/>
      <c r="J17" s="193"/>
      <c r="K17" s="194"/>
      <c r="L17" s="54" t="s">
        <v>63</v>
      </c>
      <c r="M17" s="69" t="str">
        <f>IF(OR(ISBLANK(G17),N33="publiek"),"",VLOOKUP(G17,'Dropdown lijsten'!$J$4:$L$12,3,FALSE))</f>
        <v/>
      </c>
      <c r="N17" s="67" t="str">
        <f t="shared" si="2"/>
        <v/>
      </c>
      <c r="O17" s="69" t="str">
        <f t="shared" si="3"/>
        <v/>
      </c>
      <c r="P17" s="70" t="str">
        <f t="shared" si="1"/>
        <v/>
      </c>
    </row>
    <row r="18" spans="2:19" x14ac:dyDescent="0.25">
      <c r="B18" s="62" t="str">
        <f>+Deelnemers!B18</f>
        <v>Deelnemer 3</v>
      </c>
      <c r="C18" s="62" t="str">
        <f>IF(ISBLANK(Deelnemers!C18),"",Deelnemers!C18)</f>
        <v/>
      </c>
      <c r="D18" s="63"/>
      <c r="E18" s="63"/>
      <c r="F18" s="64"/>
      <c r="G18" s="71"/>
      <c r="H18" s="183">
        <f t="shared" si="0"/>
        <v>0</v>
      </c>
      <c r="I18" s="189"/>
      <c r="J18" s="193"/>
      <c r="K18" s="194"/>
      <c r="L18" s="54" t="s">
        <v>63</v>
      </c>
      <c r="M18" s="69" t="str">
        <f>IF(OR(ISBLANK(G18),N34="publiek"),"",VLOOKUP(G18,'Dropdown lijsten'!$J$4:$L$12,3,FALSE))</f>
        <v/>
      </c>
      <c r="N18" s="67" t="str">
        <f t="shared" si="2"/>
        <v/>
      </c>
      <c r="O18" s="69" t="str">
        <f t="shared" si="3"/>
        <v/>
      </c>
      <c r="P18" s="70" t="str">
        <f t="shared" si="1"/>
        <v/>
      </c>
    </row>
    <row r="19" spans="2:19" x14ac:dyDescent="0.25">
      <c r="B19" s="62" t="str">
        <f>+Deelnemers!B19</f>
        <v>Deelnemer 4</v>
      </c>
      <c r="C19" s="62" t="str">
        <f>IF(ISBLANK(Deelnemers!C19),"",Deelnemers!C19)</f>
        <v/>
      </c>
      <c r="D19" s="63"/>
      <c r="E19" s="63"/>
      <c r="F19" s="64"/>
      <c r="G19" s="71"/>
      <c r="H19" s="183">
        <f t="shared" si="0"/>
        <v>0</v>
      </c>
      <c r="I19" s="189"/>
      <c r="J19" s="193"/>
      <c r="K19" s="194"/>
      <c r="L19" s="54" t="s">
        <v>63</v>
      </c>
      <c r="M19" s="69" t="str">
        <f>IF(OR(ISBLANK(G19),N35="publiek"),"",VLOOKUP(G19,'Dropdown lijsten'!$J$4:$L$12,3,FALSE))</f>
        <v/>
      </c>
      <c r="N19" s="67" t="str">
        <f t="shared" si="2"/>
        <v/>
      </c>
      <c r="O19" s="69" t="str">
        <f t="shared" si="3"/>
        <v/>
      </c>
      <c r="P19" s="70" t="str">
        <f t="shared" si="1"/>
        <v/>
      </c>
    </row>
    <row r="20" spans="2:19" x14ac:dyDescent="0.25">
      <c r="B20" s="62" t="str">
        <f>+Deelnemers!B20</f>
        <v>Deelnemer 5</v>
      </c>
      <c r="C20" s="62" t="str">
        <f>IF(ISBLANK(Deelnemers!C20),"",Deelnemers!C20)</f>
        <v/>
      </c>
      <c r="D20" s="63"/>
      <c r="E20" s="63"/>
      <c r="F20" s="64"/>
      <c r="G20" s="71"/>
      <c r="H20" s="183">
        <f t="shared" si="0"/>
        <v>0</v>
      </c>
      <c r="I20" s="189"/>
      <c r="J20" s="193"/>
      <c r="K20" s="194"/>
      <c r="L20" s="54" t="s">
        <v>63</v>
      </c>
      <c r="M20" s="69" t="str">
        <f>IF(OR(ISBLANK(G20),N36="publiek"),"",VLOOKUP(G20,'Dropdown lijsten'!$J$4:$L$12,3,FALSE))</f>
        <v/>
      </c>
      <c r="N20" s="67" t="str">
        <f t="shared" si="2"/>
        <v/>
      </c>
      <c r="O20" s="69" t="str">
        <f t="shared" si="3"/>
        <v/>
      </c>
      <c r="P20" s="70" t="str">
        <f t="shared" si="1"/>
        <v/>
      </c>
    </row>
    <row r="21" spans="2:19" x14ac:dyDescent="0.25">
      <c r="B21" s="62" t="str">
        <f>+Deelnemers!B21</f>
        <v>Deelnemer 6</v>
      </c>
      <c r="C21" s="62" t="str">
        <f>IF(ISBLANK(Deelnemers!C21),"",Deelnemers!C21)</f>
        <v/>
      </c>
      <c r="D21" s="63"/>
      <c r="E21" s="63"/>
      <c r="F21" s="64"/>
      <c r="G21" s="71"/>
      <c r="H21" s="183">
        <f t="shared" si="0"/>
        <v>0</v>
      </c>
      <c r="I21" s="189"/>
      <c r="J21" s="193"/>
      <c r="K21" s="194"/>
      <c r="L21" s="54" t="s">
        <v>63</v>
      </c>
      <c r="M21" s="69" t="str">
        <f>IF(OR(ISBLANK(G21),N37="publiek"),"",VLOOKUP(G21,'Dropdown lijsten'!$J$4:$L$12,3,FALSE))</f>
        <v/>
      </c>
      <c r="N21" s="67" t="str">
        <f t="shared" si="2"/>
        <v/>
      </c>
      <c r="O21" s="69" t="str">
        <f t="shared" si="3"/>
        <v/>
      </c>
      <c r="P21" s="70" t="str">
        <f t="shared" si="1"/>
        <v/>
      </c>
    </row>
    <row r="22" spans="2:19" x14ac:dyDescent="0.25">
      <c r="B22" s="62" t="str">
        <f>+Deelnemers!B22</f>
        <v>Deelnemer 7</v>
      </c>
      <c r="C22" s="62" t="str">
        <f>IF(ISBLANK(Deelnemers!C22),"",Deelnemers!C22)</f>
        <v/>
      </c>
      <c r="D22" s="63"/>
      <c r="E22" s="63"/>
      <c r="F22" s="64"/>
      <c r="G22" s="71"/>
      <c r="H22" s="183">
        <f t="shared" si="0"/>
        <v>0</v>
      </c>
      <c r="I22" s="189"/>
      <c r="J22" s="193"/>
      <c r="K22" s="194"/>
      <c r="L22" s="54" t="s">
        <v>63</v>
      </c>
      <c r="M22" s="69" t="str">
        <f>IF(OR(ISBLANK(G22),N38="publiek"),"",VLOOKUP(G22,'Dropdown lijsten'!$J$4:$L$12,3,FALSE))</f>
        <v/>
      </c>
      <c r="N22" s="67" t="str">
        <f t="shared" si="2"/>
        <v/>
      </c>
      <c r="O22" s="69" t="str">
        <f t="shared" si="3"/>
        <v/>
      </c>
      <c r="P22" s="70" t="str">
        <f t="shared" si="1"/>
        <v/>
      </c>
    </row>
    <row r="23" spans="2:19" x14ac:dyDescent="0.25">
      <c r="B23" s="62" t="str">
        <f>+Deelnemers!B23</f>
        <v>Deelnemer 8</v>
      </c>
      <c r="C23" s="62" t="str">
        <f>IF(ISBLANK(Deelnemers!C23),"",Deelnemers!C23)</f>
        <v/>
      </c>
      <c r="D23" s="63"/>
      <c r="E23" s="63"/>
      <c r="F23" s="64"/>
      <c r="G23" s="71"/>
      <c r="H23" s="183">
        <f t="shared" si="0"/>
        <v>0</v>
      </c>
      <c r="I23" s="189"/>
      <c r="J23" s="193"/>
      <c r="K23" s="194"/>
      <c r="L23" s="54" t="s">
        <v>63</v>
      </c>
      <c r="M23" s="69" t="str">
        <f>IF(OR(ISBLANK(G23),N39="publiek"),"",VLOOKUP(G23,'Dropdown lijsten'!$J$4:$L$12,3,FALSE))</f>
        <v/>
      </c>
      <c r="N23" s="67" t="str">
        <f t="shared" si="2"/>
        <v/>
      </c>
      <c r="O23" s="69" t="str">
        <f t="shared" si="3"/>
        <v/>
      </c>
      <c r="P23" s="70" t="str">
        <f t="shared" si="1"/>
        <v/>
      </c>
    </row>
    <row r="24" spans="2:19" x14ac:dyDescent="0.25">
      <c r="B24" s="62" t="str">
        <f>+Deelnemers!B24</f>
        <v>Deelnemer 9</v>
      </c>
      <c r="C24" s="62" t="str">
        <f>IF(ISBLANK(Deelnemers!C24),"",Deelnemers!C24)</f>
        <v/>
      </c>
      <c r="D24" s="63"/>
      <c r="E24" s="63"/>
      <c r="F24" s="64"/>
      <c r="G24" s="71"/>
      <c r="H24" s="183">
        <f t="shared" si="0"/>
        <v>0</v>
      </c>
      <c r="I24" s="189"/>
      <c r="J24" s="193"/>
      <c r="K24" s="194"/>
      <c r="L24" s="54" t="s">
        <v>63</v>
      </c>
      <c r="M24" s="69" t="str">
        <f>IF(OR(ISBLANK(G24),N40="publiek"),"",VLOOKUP(G24,'Dropdown lijsten'!$J$4:$L$12,3,FALSE))</f>
        <v/>
      </c>
      <c r="N24" s="67" t="str">
        <f t="shared" si="2"/>
        <v/>
      </c>
      <c r="O24" s="69" t="str">
        <f t="shared" si="3"/>
        <v/>
      </c>
      <c r="P24" s="70" t="str">
        <f t="shared" si="1"/>
        <v/>
      </c>
    </row>
    <row r="25" spans="2:19" x14ac:dyDescent="0.25">
      <c r="B25" s="33" t="str">
        <f>+Deelnemers!B25</f>
        <v>Deelnemer 10</v>
      </c>
      <c r="C25" s="33" t="str">
        <f>IF(ISBLANK(Deelnemers!C25),"",Deelnemers!C25)</f>
        <v/>
      </c>
      <c r="D25" s="74"/>
      <c r="E25" s="74"/>
      <c r="F25" s="75"/>
      <c r="G25" s="76"/>
      <c r="H25" s="184">
        <f t="shared" si="0"/>
        <v>0</v>
      </c>
      <c r="I25" s="190"/>
      <c r="J25" s="195"/>
      <c r="K25" s="196"/>
      <c r="L25" s="54" t="s">
        <v>63</v>
      </c>
      <c r="M25" s="80" t="str">
        <f>IF(OR(ISBLANK(G25),N41="publiek"),"",VLOOKUP(G25,'Dropdown lijsten'!$J$4:$L$12,3,FALSE))</f>
        <v/>
      </c>
      <c r="N25" s="79" t="str">
        <f t="shared" si="2"/>
        <v/>
      </c>
      <c r="O25" s="80" t="str">
        <f t="shared" si="3"/>
        <v/>
      </c>
      <c r="P25" s="70" t="str">
        <f t="shared" si="1"/>
        <v/>
      </c>
    </row>
    <row r="26" spans="2:19" x14ac:dyDescent="0.25">
      <c r="C26" s="54" t="s">
        <v>72</v>
      </c>
      <c r="D26" s="81">
        <f>SUM(D15:D25)</f>
        <v>0</v>
      </c>
      <c r="E26" s="81">
        <f>SUM(E15:E25)</f>
        <v>0</v>
      </c>
      <c r="F26" s="81">
        <f>SUM(F15:F25)</f>
        <v>0</v>
      </c>
      <c r="H26" s="81">
        <f>SUM(H15:H25)</f>
        <v>0</v>
      </c>
      <c r="J26" s="82"/>
    </row>
    <row r="28" spans="2:19" ht="15.75" x14ac:dyDescent="0.25">
      <c r="B28" s="161" t="s">
        <v>42</v>
      </c>
      <c r="I28" s="161" t="s">
        <v>205</v>
      </c>
      <c r="M28" s="56" t="s">
        <v>135</v>
      </c>
    </row>
    <row r="30" spans="2:19" s="53" customFormat="1" ht="75" x14ac:dyDescent="0.25">
      <c r="B30" s="83" t="s">
        <v>2</v>
      </c>
      <c r="C30" s="83" t="s">
        <v>17</v>
      </c>
      <c r="D30" s="59" t="s">
        <v>41</v>
      </c>
      <c r="E30" s="59" t="s">
        <v>189</v>
      </c>
      <c r="F30" s="59" t="s">
        <v>66</v>
      </c>
      <c r="G30" s="59" t="s">
        <v>67</v>
      </c>
      <c r="H30" s="60" t="s">
        <v>49</v>
      </c>
      <c r="I30" s="59" t="s">
        <v>68</v>
      </c>
      <c r="J30" s="59" t="s">
        <v>195</v>
      </c>
      <c r="K30" s="59" t="s">
        <v>50</v>
      </c>
      <c r="M30" s="59" t="s">
        <v>59</v>
      </c>
      <c r="N30" s="84" t="s">
        <v>170</v>
      </c>
      <c r="O30" s="59" t="s">
        <v>70</v>
      </c>
      <c r="P30" s="59" t="s">
        <v>69</v>
      </c>
      <c r="Q30" s="59" t="s">
        <v>193</v>
      </c>
      <c r="R30" s="59" t="s">
        <v>194</v>
      </c>
      <c r="S30" s="59" t="s">
        <v>206</v>
      </c>
    </row>
    <row r="31" spans="2:19" x14ac:dyDescent="0.25">
      <c r="B31" s="62" t="str">
        <f>IF(ISBLANK(Deelnemers!B15),"",Deelnemers!B15)</f>
        <v>Penvoerder</v>
      </c>
      <c r="C31" s="62" t="str">
        <f>IF(ISBLANK(Deelnemers!C15),"",Deelnemers!C15)</f>
        <v/>
      </c>
      <c r="D31" s="64"/>
      <c r="E31" s="64"/>
      <c r="F31" s="64"/>
      <c r="G31" s="179"/>
      <c r="H31" s="66">
        <f t="shared" ref="H31:H41" si="4">SUM(D31:G31)</f>
        <v>0</v>
      </c>
      <c r="I31" s="179"/>
      <c r="J31" s="179"/>
      <c r="K31" s="73"/>
      <c r="L31" s="54" t="s">
        <v>63</v>
      </c>
      <c r="M31" s="72">
        <f t="shared" ref="M31:M41" si="5">H15-H31</f>
        <v>0</v>
      </c>
      <c r="N31" s="85" t="str">
        <f>IF(ISBLANK(Deelnemers!D28),"",VLOOKUP(Deelnemers!D28,'Dropdown lijsten'!$B$4:$C$12,2,FALSE))</f>
        <v>onderzoek</v>
      </c>
      <c r="O31" s="66">
        <f t="shared" ref="O31:O41" si="6">IF(N31="privaat",F31,0)</f>
        <v>0</v>
      </c>
      <c r="P31" s="72" t="b">
        <f t="shared" ref="P31:P41" si="7">IF(N31="privaat",I31)</f>
        <v>0</v>
      </c>
      <c r="Q31" s="66">
        <f t="shared" ref="Q31:Q41" si="8">IF(N31="publiek",F31,0)</f>
        <v>0</v>
      </c>
      <c r="R31" s="72" t="b">
        <f>IF(N31="publiek",I31)</f>
        <v>0</v>
      </c>
      <c r="S31" s="72" t="b">
        <f>IF(N31="publiek",J31)</f>
        <v>0</v>
      </c>
    </row>
    <row r="32" spans="2:19" x14ac:dyDescent="0.25">
      <c r="B32" s="62" t="str">
        <f>IF(ISBLANK(Deelnemers!B16),"",Deelnemers!B16)</f>
        <v>Deelnemer 1</v>
      </c>
      <c r="C32" s="62" t="str">
        <f>IF(ISBLANK(Deelnemers!C16),"",Deelnemers!C16)</f>
        <v/>
      </c>
      <c r="D32" s="64"/>
      <c r="E32" s="64"/>
      <c r="F32" s="64"/>
      <c r="G32" s="64"/>
      <c r="H32" s="72">
        <f t="shared" si="4"/>
        <v>0</v>
      </c>
      <c r="I32" s="179"/>
      <c r="J32" s="179"/>
      <c r="K32" s="73"/>
      <c r="L32" s="54" t="s">
        <v>63</v>
      </c>
      <c r="M32" s="72">
        <f t="shared" si="5"/>
        <v>0</v>
      </c>
      <c r="N32" s="67" t="str">
        <f>IF(ISBLANK(Deelnemers!D29),"",VLOOKUP(Deelnemers!D29,'Dropdown lijsten'!$B$4:$C$12,2,FALSE))</f>
        <v>privaat</v>
      </c>
      <c r="O32" s="72">
        <f t="shared" si="6"/>
        <v>0</v>
      </c>
      <c r="P32" s="72">
        <f t="shared" si="7"/>
        <v>0</v>
      </c>
      <c r="Q32" s="72">
        <f t="shared" si="8"/>
        <v>0</v>
      </c>
      <c r="R32" s="72" t="b">
        <f t="shared" ref="R32:R41" si="9">IF(N32="publiek",I32)</f>
        <v>0</v>
      </c>
      <c r="S32" s="72" t="b">
        <f t="shared" ref="S32:S41" si="10">IF(N32="publiek",J32)</f>
        <v>0</v>
      </c>
    </row>
    <row r="33" spans="2:19" x14ac:dyDescent="0.25">
      <c r="B33" s="62" t="str">
        <f>IF(ISBLANK(Deelnemers!B17),"",Deelnemers!B17)</f>
        <v>Deelnemer 2</v>
      </c>
      <c r="C33" s="62" t="str">
        <f>IF(ISBLANK(Deelnemers!C17),"",Deelnemers!C17)</f>
        <v/>
      </c>
      <c r="D33" s="64"/>
      <c r="E33" s="64"/>
      <c r="F33" s="64"/>
      <c r="G33" s="64"/>
      <c r="H33" s="72">
        <f t="shared" si="4"/>
        <v>0</v>
      </c>
      <c r="I33" s="179"/>
      <c r="J33" s="179"/>
      <c r="K33" s="73"/>
      <c r="L33" s="54" t="s">
        <v>63</v>
      </c>
      <c r="M33" s="72">
        <f t="shared" si="5"/>
        <v>0</v>
      </c>
      <c r="N33" s="67" t="str">
        <f>IF(ISBLANK(Deelnemers!D30),"",VLOOKUP(Deelnemers!D30,'Dropdown lijsten'!$B$4:$C$12,2,FALSE))</f>
        <v>privaat</v>
      </c>
      <c r="O33" s="72">
        <f t="shared" si="6"/>
        <v>0</v>
      </c>
      <c r="P33" s="72">
        <f t="shared" si="7"/>
        <v>0</v>
      </c>
      <c r="Q33" s="72">
        <f t="shared" si="8"/>
        <v>0</v>
      </c>
      <c r="R33" s="72" t="b">
        <f t="shared" si="9"/>
        <v>0</v>
      </c>
      <c r="S33" s="72" t="b">
        <f t="shared" si="10"/>
        <v>0</v>
      </c>
    </row>
    <row r="34" spans="2:19" x14ac:dyDescent="0.25">
      <c r="B34" s="62" t="str">
        <f>IF(ISBLANK(Deelnemers!B18),"",Deelnemers!B18)</f>
        <v>Deelnemer 3</v>
      </c>
      <c r="C34" s="62" t="str">
        <f>IF(ISBLANK(Deelnemers!C18),"",Deelnemers!C18)</f>
        <v/>
      </c>
      <c r="D34" s="64"/>
      <c r="E34" s="64"/>
      <c r="F34" s="64"/>
      <c r="G34" s="64"/>
      <c r="H34" s="72">
        <f t="shared" si="4"/>
        <v>0</v>
      </c>
      <c r="I34" s="179"/>
      <c r="J34" s="179"/>
      <c r="K34" s="73"/>
      <c r="L34" s="54" t="s">
        <v>63</v>
      </c>
      <c r="M34" s="72">
        <f t="shared" si="5"/>
        <v>0</v>
      </c>
      <c r="N34" s="67" t="str">
        <f>IF(ISBLANK(Deelnemers!D31),"",VLOOKUP(Deelnemers!D31,'Dropdown lijsten'!$B$4:$C$12,2,FALSE))</f>
        <v>privaat</v>
      </c>
      <c r="O34" s="72">
        <f t="shared" si="6"/>
        <v>0</v>
      </c>
      <c r="P34" s="72">
        <f t="shared" si="7"/>
        <v>0</v>
      </c>
      <c r="Q34" s="72">
        <f t="shared" si="8"/>
        <v>0</v>
      </c>
      <c r="R34" s="72" t="b">
        <f t="shared" si="9"/>
        <v>0</v>
      </c>
      <c r="S34" s="72" t="b">
        <f t="shared" si="10"/>
        <v>0</v>
      </c>
    </row>
    <row r="35" spans="2:19" x14ac:dyDescent="0.25">
      <c r="B35" s="62" t="str">
        <f>IF(ISBLANK(Deelnemers!B19),"",Deelnemers!B19)</f>
        <v>Deelnemer 4</v>
      </c>
      <c r="C35" s="62" t="str">
        <f>IF(ISBLANK(Deelnemers!C19),"",Deelnemers!C19)</f>
        <v/>
      </c>
      <c r="D35" s="64"/>
      <c r="E35" s="64"/>
      <c r="F35" s="64"/>
      <c r="G35" s="64"/>
      <c r="H35" s="72">
        <f t="shared" si="4"/>
        <v>0</v>
      </c>
      <c r="I35" s="179"/>
      <c r="J35" s="179"/>
      <c r="K35" s="73"/>
      <c r="L35" s="54" t="s">
        <v>63</v>
      </c>
      <c r="M35" s="72">
        <f t="shared" si="5"/>
        <v>0</v>
      </c>
      <c r="N35" s="67" t="str">
        <f>IF(ISBLANK(Deelnemers!D32),"",VLOOKUP(Deelnemers!D32,'Dropdown lijsten'!$B$4:$C$12,2,FALSE))</f>
        <v>publiek</v>
      </c>
      <c r="O35" s="72">
        <f t="shared" si="6"/>
        <v>0</v>
      </c>
      <c r="P35" s="72" t="b">
        <f t="shared" si="7"/>
        <v>0</v>
      </c>
      <c r="Q35" s="72">
        <f t="shared" si="8"/>
        <v>0</v>
      </c>
      <c r="R35" s="72">
        <f t="shared" si="9"/>
        <v>0</v>
      </c>
      <c r="S35" s="72">
        <f t="shared" si="10"/>
        <v>0</v>
      </c>
    </row>
    <row r="36" spans="2:19" x14ac:dyDescent="0.25">
      <c r="B36" s="62" t="str">
        <f>IF(ISBLANK(Deelnemers!B20),"",Deelnemers!B20)</f>
        <v>Deelnemer 5</v>
      </c>
      <c r="C36" s="62" t="str">
        <f>IF(ISBLANK(Deelnemers!C20),"",Deelnemers!C20)</f>
        <v/>
      </c>
      <c r="D36" s="64"/>
      <c r="E36" s="64"/>
      <c r="F36" s="64"/>
      <c r="G36" s="64"/>
      <c r="H36" s="72">
        <f t="shared" si="4"/>
        <v>0</v>
      </c>
      <c r="I36" s="179"/>
      <c r="J36" s="179"/>
      <c r="K36" s="73"/>
      <c r="L36" s="54" t="s">
        <v>63</v>
      </c>
      <c r="M36" s="72">
        <f t="shared" si="5"/>
        <v>0</v>
      </c>
      <c r="N36" s="67" t="str">
        <f>IF(ISBLANK(Deelnemers!D33),"",VLOOKUP(Deelnemers!D33,'Dropdown lijsten'!$B$4:$C$12,2,FALSE))</f>
        <v>publiek</v>
      </c>
      <c r="O36" s="72">
        <f t="shared" si="6"/>
        <v>0</v>
      </c>
      <c r="P36" s="72" t="b">
        <f t="shared" si="7"/>
        <v>0</v>
      </c>
      <c r="Q36" s="72">
        <f t="shared" si="8"/>
        <v>0</v>
      </c>
      <c r="R36" s="72">
        <f t="shared" si="9"/>
        <v>0</v>
      </c>
      <c r="S36" s="72">
        <f t="shared" si="10"/>
        <v>0</v>
      </c>
    </row>
    <row r="37" spans="2:19" x14ac:dyDescent="0.25">
      <c r="B37" s="62" t="str">
        <f>IF(ISBLANK(Deelnemers!B21),"",Deelnemers!B21)</f>
        <v>Deelnemer 6</v>
      </c>
      <c r="C37" s="62" t="str">
        <f>IF(ISBLANK(Deelnemers!C21),"",Deelnemers!C21)</f>
        <v/>
      </c>
      <c r="D37" s="64"/>
      <c r="E37" s="64"/>
      <c r="F37" s="64"/>
      <c r="G37" s="64"/>
      <c r="H37" s="72">
        <f t="shared" si="4"/>
        <v>0</v>
      </c>
      <c r="I37" s="179"/>
      <c r="J37" s="179"/>
      <c r="K37" s="73"/>
      <c r="L37" s="54" t="s">
        <v>63</v>
      </c>
      <c r="M37" s="72">
        <f t="shared" si="5"/>
        <v>0</v>
      </c>
      <c r="N37" s="67" t="str">
        <f>IF(ISBLANK(Deelnemers!D34),"",VLOOKUP(Deelnemers!D34,'Dropdown lijsten'!$B$4:$C$12,2,FALSE))</f>
        <v>publiek</v>
      </c>
      <c r="O37" s="72">
        <f t="shared" si="6"/>
        <v>0</v>
      </c>
      <c r="P37" s="72" t="b">
        <f t="shared" si="7"/>
        <v>0</v>
      </c>
      <c r="Q37" s="72">
        <f t="shared" si="8"/>
        <v>0</v>
      </c>
      <c r="R37" s="72">
        <f t="shared" si="9"/>
        <v>0</v>
      </c>
      <c r="S37" s="72">
        <f t="shared" si="10"/>
        <v>0</v>
      </c>
    </row>
    <row r="38" spans="2:19" x14ac:dyDescent="0.25">
      <c r="B38" s="62" t="str">
        <f>IF(ISBLANK(Deelnemers!B22),"",Deelnemers!B22)</f>
        <v>Deelnemer 7</v>
      </c>
      <c r="C38" s="62" t="str">
        <f>IF(ISBLANK(Deelnemers!C22),"",Deelnemers!C22)</f>
        <v/>
      </c>
      <c r="D38" s="64"/>
      <c r="E38" s="64"/>
      <c r="F38" s="64"/>
      <c r="G38" s="64"/>
      <c r="H38" s="72">
        <f t="shared" si="4"/>
        <v>0</v>
      </c>
      <c r="I38" s="179"/>
      <c r="J38" s="179"/>
      <c r="K38" s="73"/>
      <c r="L38" s="54" t="s">
        <v>63</v>
      </c>
      <c r="M38" s="72">
        <f t="shared" si="5"/>
        <v>0</v>
      </c>
      <c r="N38" s="67" t="str">
        <f>IF(ISBLANK(Deelnemers!D35),"",VLOOKUP(Deelnemers!D35,'Dropdown lijsten'!$B$4:$C$12,2,FALSE))</f>
        <v>publiek</v>
      </c>
      <c r="O38" s="72">
        <f t="shared" si="6"/>
        <v>0</v>
      </c>
      <c r="P38" s="72" t="b">
        <f t="shared" si="7"/>
        <v>0</v>
      </c>
      <c r="Q38" s="72">
        <f t="shared" si="8"/>
        <v>0</v>
      </c>
      <c r="R38" s="72">
        <f t="shared" si="9"/>
        <v>0</v>
      </c>
      <c r="S38" s="72">
        <f t="shared" si="10"/>
        <v>0</v>
      </c>
    </row>
    <row r="39" spans="2:19" x14ac:dyDescent="0.25">
      <c r="B39" s="62" t="str">
        <f>IF(ISBLANK(Deelnemers!B23),"",Deelnemers!B23)</f>
        <v>Deelnemer 8</v>
      </c>
      <c r="C39" s="62" t="str">
        <f>IF(ISBLANK(Deelnemers!C23),"",Deelnemers!C23)</f>
        <v/>
      </c>
      <c r="D39" s="64"/>
      <c r="E39" s="64"/>
      <c r="F39" s="64"/>
      <c r="G39" s="64"/>
      <c r="H39" s="72">
        <f t="shared" si="4"/>
        <v>0</v>
      </c>
      <c r="I39" s="179"/>
      <c r="J39" s="179"/>
      <c r="K39" s="73"/>
      <c r="L39" s="54" t="s">
        <v>63</v>
      </c>
      <c r="M39" s="72">
        <f t="shared" si="5"/>
        <v>0</v>
      </c>
      <c r="N39" s="67" t="str">
        <f>IF(ISBLANK(Deelnemers!D36),"",VLOOKUP(Deelnemers!D36,'Dropdown lijsten'!$B$4:$C$12,2,FALSE))</f>
        <v>privaat</v>
      </c>
      <c r="O39" s="72">
        <f t="shared" si="6"/>
        <v>0</v>
      </c>
      <c r="P39" s="72">
        <f t="shared" si="7"/>
        <v>0</v>
      </c>
      <c r="Q39" s="72">
        <f t="shared" si="8"/>
        <v>0</v>
      </c>
      <c r="R39" s="72" t="b">
        <f t="shared" si="9"/>
        <v>0</v>
      </c>
      <c r="S39" s="72" t="b">
        <f t="shared" si="10"/>
        <v>0</v>
      </c>
    </row>
    <row r="40" spans="2:19" x14ac:dyDescent="0.25">
      <c r="B40" s="62" t="str">
        <f>IF(ISBLANK(Deelnemers!B24),"",Deelnemers!B24)</f>
        <v>Deelnemer 9</v>
      </c>
      <c r="C40" s="62" t="str">
        <f>IF(ISBLANK(Deelnemers!C24),"",Deelnemers!C24)</f>
        <v/>
      </c>
      <c r="D40" s="64"/>
      <c r="E40" s="64"/>
      <c r="F40" s="64"/>
      <c r="G40" s="64"/>
      <c r="H40" s="72">
        <f t="shared" si="4"/>
        <v>0</v>
      </c>
      <c r="I40" s="179"/>
      <c r="J40" s="179"/>
      <c r="K40" s="73"/>
      <c r="M40" s="72">
        <f t="shared" si="5"/>
        <v>0</v>
      </c>
      <c r="N40" s="67" t="str">
        <f>IF(ISBLANK(Deelnemers!D37),"",VLOOKUP(Deelnemers!D37,'Dropdown lijsten'!$B$4:$C$12,2,FALSE))</f>
        <v/>
      </c>
      <c r="O40" s="72">
        <f t="shared" si="6"/>
        <v>0</v>
      </c>
      <c r="P40" s="72" t="b">
        <f t="shared" si="7"/>
        <v>0</v>
      </c>
      <c r="Q40" s="72">
        <f t="shared" si="8"/>
        <v>0</v>
      </c>
      <c r="R40" s="72" t="b">
        <f t="shared" si="9"/>
        <v>0</v>
      </c>
      <c r="S40" s="72" t="b">
        <f t="shared" si="10"/>
        <v>0</v>
      </c>
    </row>
    <row r="41" spans="2:19" x14ac:dyDescent="0.25">
      <c r="B41" s="33" t="str">
        <f>IF(ISBLANK(Deelnemers!B25),"",Deelnemers!B25)</f>
        <v>Deelnemer 10</v>
      </c>
      <c r="C41" s="33" t="str">
        <f>IF(ISBLANK(Deelnemers!C25),"",Deelnemers!C25)</f>
        <v/>
      </c>
      <c r="D41" s="75"/>
      <c r="E41" s="75"/>
      <c r="F41" s="75"/>
      <c r="G41" s="75"/>
      <c r="H41" s="77">
        <f t="shared" si="4"/>
        <v>0</v>
      </c>
      <c r="I41" s="180"/>
      <c r="J41" s="180"/>
      <c r="K41" s="78"/>
      <c r="M41" s="77">
        <f t="shared" si="5"/>
        <v>0</v>
      </c>
      <c r="N41" s="79" t="str">
        <f>IF(ISBLANK(Deelnemers!D38),"",VLOOKUP(Deelnemers!D38,'Dropdown lijsten'!$B$4:$C$12,2,FALSE))</f>
        <v/>
      </c>
      <c r="O41" s="77">
        <f t="shared" si="6"/>
        <v>0</v>
      </c>
      <c r="P41" s="72" t="b">
        <f t="shared" si="7"/>
        <v>0</v>
      </c>
      <c r="Q41" s="77">
        <f t="shared" si="8"/>
        <v>0</v>
      </c>
      <c r="R41" s="72" t="b">
        <f t="shared" si="9"/>
        <v>0</v>
      </c>
      <c r="S41" s="72" t="b">
        <f t="shared" si="10"/>
        <v>0</v>
      </c>
    </row>
    <row r="42" spans="2:19" x14ac:dyDescent="0.25">
      <c r="C42" s="54" t="s">
        <v>72</v>
      </c>
      <c r="D42" s="81">
        <f>SUM(D31:D41)</f>
        <v>0</v>
      </c>
      <c r="E42" s="81">
        <f t="shared" ref="E42:G42" si="11">SUM(E31:E41)</f>
        <v>0</v>
      </c>
      <c r="F42" s="81">
        <f t="shared" si="11"/>
        <v>0</v>
      </c>
      <c r="G42" s="81">
        <f t="shared" si="11"/>
        <v>0</v>
      </c>
      <c r="H42" s="81">
        <f>SUM(H31:H41)</f>
        <v>0</v>
      </c>
      <c r="I42" s="81">
        <f>SUM(I31:I41)</f>
        <v>0</v>
      </c>
      <c r="J42" s="81">
        <f>SUM(J31:J41)</f>
        <v>0</v>
      </c>
      <c r="M42" s="81">
        <f>SUM(M31:M41)</f>
        <v>0</v>
      </c>
      <c r="N42" s="197"/>
      <c r="O42" s="81">
        <f t="shared" ref="O42:P42" si="12">SUM(O31:O41)</f>
        <v>0</v>
      </c>
      <c r="P42" s="81">
        <f t="shared" si="12"/>
        <v>0</v>
      </c>
      <c r="Q42" s="81">
        <f t="shared" ref="Q42:S42" si="13">SUM(Q31:Q41)</f>
        <v>0</v>
      </c>
      <c r="R42" s="81">
        <f t="shared" si="13"/>
        <v>0</v>
      </c>
      <c r="S42" s="81">
        <f t="shared" si="13"/>
        <v>0</v>
      </c>
    </row>
    <row r="43" spans="2:19" x14ac:dyDescent="0.25">
      <c r="B43" s="198" t="s">
        <v>71</v>
      </c>
      <c r="C43" s="198"/>
      <c r="D43" s="86" t="str">
        <f>IF(H26=0,"",D42/H26)</f>
        <v/>
      </c>
      <c r="F43" s="82"/>
      <c r="H43" s="82"/>
      <c r="L43" s="82"/>
    </row>
    <row r="44" spans="2:19" s="53" customFormat="1" x14ac:dyDescent="0.25">
      <c r="H44" s="61"/>
      <c r="I44" s="61"/>
      <c r="Q44" s="61"/>
    </row>
    <row r="47" spans="2:19" x14ac:dyDescent="0.25">
      <c r="B47" s="56" t="s">
        <v>158</v>
      </c>
    </row>
    <row r="48" spans="2:19" x14ac:dyDescent="0.25">
      <c r="B48" s="55"/>
    </row>
    <row r="49" spans="2:5" ht="15" customHeight="1" x14ac:dyDescent="0.25">
      <c r="B49" s="198" t="s">
        <v>130</v>
      </c>
      <c r="C49" s="198"/>
      <c r="D49" s="87" t="str">
        <f>IF(SUM(F42+G42)=0,"",SUM(O42+P42)/SUM(F42+G42))</f>
        <v/>
      </c>
      <c r="E49" s="54" t="s">
        <v>56</v>
      </c>
    </row>
    <row r="50" spans="2:5" ht="15" customHeight="1" x14ac:dyDescent="0.25">
      <c r="B50" s="198" t="s">
        <v>131</v>
      </c>
      <c r="C50" s="198"/>
      <c r="D50" s="87" t="str">
        <f>IF(H26=0,"",P42/H26)</f>
        <v/>
      </c>
      <c r="E50" s="54" t="s">
        <v>136</v>
      </c>
    </row>
    <row r="51" spans="2:5" ht="15" customHeight="1" x14ac:dyDescent="0.25">
      <c r="B51" s="198" t="s">
        <v>132</v>
      </c>
      <c r="C51" s="198"/>
      <c r="D51" s="87" t="str">
        <f>IF(D42=0,"",D31/D42)</f>
        <v/>
      </c>
      <c r="E51" s="54" t="s">
        <v>62</v>
      </c>
    </row>
    <row r="54" spans="2:5" x14ac:dyDescent="0.25">
      <c r="B54" s="53" t="s">
        <v>64</v>
      </c>
    </row>
    <row r="55" spans="2:5" x14ac:dyDescent="0.25">
      <c r="B55" s="53" t="s">
        <v>159</v>
      </c>
    </row>
    <row r="56" spans="2:5" x14ac:dyDescent="0.25">
      <c r="B56" s="53" t="s">
        <v>57</v>
      </c>
    </row>
  </sheetData>
  <mergeCells count="4">
    <mergeCell ref="B43:C43"/>
    <mergeCell ref="B49:C49"/>
    <mergeCell ref="B50:C50"/>
    <mergeCell ref="B51:C51"/>
  </mergeCells>
  <conditionalFormatting sqref="D49">
    <cfRule type="cellIs" dxfId="14" priority="9" operator="greaterThanOrEqual">
      <formula>0.5</formula>
    </cfRule>
    <cfRule type="cellIs" dxfId="13" priority="15" operator="lessThan">
      <formula>0.5</formula>
    </cfRule>
  </conditionalFormatting>
  <conditionalFormatting sqref="D50">
    <cfRule type="cellIs" dxfId="12" priority="8" operator="lessThan">
      <formula>0.1</formula>
    </cfRule>
    <cfRule type="cellIs" dxfId="11" priority="14" operator="greaterThanOrEqual">
      <formula>0.1</formula>
    </cfRule>
  </conditionalFormatting>
  <conditionalFormatting sqref="D51">
    <cfRule type="cellIs" dxfId="10" priority="12" operator="greaterThanOrEqual">
      <formula>0.5</formula>
    </cfRule>
    <cfRule type="cellIs" dxfId="9" priority="13" operator="lessThan">
      <formula>0.5</formula>
    </cfRule>
  </conditionalFormatting>
  <conditionalFormatting sqref="I42">
    <cfRule type="cellIs" dxfId="8" priority="1" operator="notEqual">
      <formula>$G$42</formula>
    </cfRule>
    <cfRule type="cellIs" dxfId="7" priority="2" operator="equal">
      <formula>$G$42</formula>
    </cfRule>
  </conditionalFormatting>
  <conditionalFormatting sqref="J42">
    <cfRule type="cellIs" dxfId="6" priority="10" operator="notEqual">
      <formula>$E$42</formula>
    </cfRule>
    <cfRule type="cellIs" dxfId="5" priority="11" operator="equal">
      <formula>$E$42</formula>
    </cfRule>
  </conditionalFormatting>
  <conditionalFormatting sqref="M15:M25">
    <cfRule type="cellIs" dxfId="4" priority="7" operator="equal">
      <formula>"vul zelf in"</formula>
    </cfRule>
  </conditionalFormatting>
  <conditionalFormatting sqref="M31:M42">
    <cfRule type="cellIs" dxfId="3" priority="16" operator="notEqual">
      <formula>0</formula>
    </cfRule>
    <cfRule type="cellIs" dxfId="2" priority="17" operator="equal">
      <formula>0</formula>
    </cfRule>
  </conditionalFormatting>
  <conditionalFormatting sqref="P15:P25">
    <cfRule type="cellIs" dxfId="1" priority="3" operator="equal">
      <formula>"OK"</formula>
    </cfRule>
    <cfRule type="cellIs" dxfId="0" priority="4" operator="equal">
      <formula>"Te veel PPS gevraagd"</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5201420-4244-499E-8810-C9FFA6DEFE4D}">
          <x14:formula1>
            <xm:f>'Dropdown lijsten'!$J$4:$J$12</xm:f>
          </x14:formula1>
          <xm:sqref>G15:G25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30332-84B5-4677-97D5-D9E6B7C992BA}">
  <sheetPr>
    <tabColor theme="6" tint="0.79998168889431442"/>
  </sheetPr>
  <dimension ref="A2:L38"/>
  <sheetViews>
    <sheetView zoomScale="90" zoomScaleNormal="90" workbookViewId="0">
      <selection activeCell="B12" sqref="B12"/>
    </sheetView>
  </sheetViews>
  <sheetFormatPr defaultColWidth="9.140625" defaultRowHeight="15" x14ac:dyDescent="0.25"/>
  <cols>
    <col min="1" max="1" width="5.42578125" style="38" customWidth="1"/>
    <col min="2" max="2" width="25.5703125" style="38" customWidth="1"/>
    <col min="3" max="3" width="26.140625" style="38" customWidth="1"/>
    <col min="4" max="4" width="13.140625" style="38" customWidth="1"/>
    <col min="5" max="5" width="14" style="38" customWidth="1"/>
    <col min="6" max="6" width="15.7109375" style="38" customWidth="1"/>
    <col min="7" max="7" width="3" style="38" customWidth="1"/>
    <col min="8" max="8" width="16" style="38" customWidth="1"/>
    <col min="9" max="9" width="10.7109375" style="38" customWidth="1"/>
    <col min="10" max="10" width="17.140625" style="38" customWidth="1"/>
    <col min="11" max="11" width="3.5703125" style="38" customWidth="1"/>
    <col min="12" max="12" width="71.7109375" style="38" customWidth="1"/>
    <col min="13" max="16384" width="9.140625" style="38"/>
  </cols>
  <sheetData>
    <row r="2" spans="1:12" ht="21" x14ac:dyDescent="0.25">
      <c r="B2" s="142" t="s">
        <v>128</v>
      </c>
    </row>
    <row r="3" spans="1:12" x14ac:dyDescent="0.25">
      <c r="B3" s="29"/>
    </row>
    <row r="4" spans="1:12" x14ac:dyDescent="0.25">
      <c r="B4" s="154" t="s">
        <v>126</v>
      </c>
    </row>
    <row r="5" spans="1:12" x14ac:dyDescent="0.25">
      <c r="B5" s="27" t="s">
        <v>127</v>
      </c>
    </row>
    <row r="6" spans="1:12" x14ac:dyDescent="0.25">
      <c r="A6" s="88"/>
      <c r="B6" s="88"/>
      <c r="C6" s="89"/>
      <c r="D6" s="89"/>
      <c r="E6" s="89"/>
      <c r="F6" s="89"/>
      <c r="G6" s="89"/>
      <c r="H6" s="89"/>
      <c r="I6" s="89"/>
      <c r="J6" s="89"/>
    </row>
    <row r="7" spans="1:12" ht="21" x14ac:dyDescent="0.25">
      <c r="A7" s="90"/>
      <c r="B7" s="91" t="s">
        <v>3</v>
      </c>
      <c r="C7" s="92"/>
      <c r="D7" s="93"/>
      <c r="E7" s="94"/>
      <c r="F7" s="92"/>
      <c r="G7" s="93"/>
      <c r="H7" s="95"/>
      <c r="I7" s="92"/>
      <c r="J7" s="92"/>
    </row>
    <row r="8" spans="1:12" x14ac:dyDescent="0.25">
      <c r="A8" s="90"/>
      <c r="B8" s="90"/>
      <c r="C8" s="89" t="s">
        <v>63</v>
      </c>
      <c r="D8" s="89"/>
      <c r="E8" s="89"/>
      <c r="F8" s="89"/>
      <c r="G8" s="89"/>
      <c r="H8" s="89"/>
      <c r="I8" s="89"/>
      <c r="J8" s="89"/>
    </row>
    <row r="9" spans="1:12" x14ac:dyDescent="0.25">
      <c r="A9" s="90"/>
      <c r="B9" s="90"/>
      <c r="C9" s="89"/>
      <c r="D9" s="89"/>
      <c r="E9" s="89"/>
      <c r="F9" s="89"/>
      <c r="G9" s="89"/>
      <c r="H9" s="89"/>
      <c r="I9" s="89"/>
      <c r="J9" s="89"/>
    </row>
    <row r="10" spans="1:12" x14ac:dyDescent="0.25">
      <c r="A10" s="90"/>
      <c r="B10" s="96"/>
      <c r="C10" s="89"/>
      <c r="D10" s="89"/>
      <c r="E10" s="89"/>
      <c r="F10" s="89"/>
      <c r="G10" s="89"/>
      <c r="H10" s="89"/>
      <c r="I10" s="89"/>
      <c r="J10" s="89"/>
    </row>
    <row r="11" spans="1:12" ht="45" x14ac:dyDescent="0.25">
      <c r="A11" s="90"/>
      <c r="B11" s="97" t="s">
        <v>175</v>
      </c>
      <c r="C11" s="98"/>
      <c r="D11" s="99" t="s">
        <v>160</v>
      </c>
      <c r="E11" s="99" t="s">
        <v>161</v>
      </c>
      <c r="F11" s="99" t="s">
        <v>176</v>
      </c>
      <c r="G11" s="100"/>
      <c r="H11" s="101" t="s">
        <v>43</v>
      </c>
      <c r="I11" s="102" t="s">
        <v>121</v>
      </c>
      <c r="J11" s="102" t="s">
        <v>125</v>
      </c>
    </row>
    <row r="12" spans="1:12" x14ac:dyDescent="0.25">
      <c r="A12" s="90"/>
      <c r="B12" s="103"/>
      <c r="C12" s="104"/>
      <c r="D12" s="105"/>
      <c r="E12" s="105"/>
      <c r="F12" s="63"/>
      <c r="G12" s="89"/>
      <c r="H12" s="106"/>
      <c r="I12" s="68" t="str">
        <f>IF(ISBLANK(H12),"",VLOOKUP(H12,'Dropdown lijsten'!$J$4:$L$11,3,FALSE))</f>
        <v/>
      </c>
      <c r="J12" s="66" t="str">
        <f>+IF(ISNUMBER(I12),F12*I12,"")</f>
        <v/>
      </c>
      <c r="L12" s="38" t="s">
        <v>162</v>
      </c>
    </row>
    <row r="13" spans="1:12" x14ac:dyDescent="0.25">
      <c r="A13" s="90"/>
      <c r="B13" s="107"/>
      <c r="C13" s="108"/>
      <c r="D13" s="109"/>
      <c r="E13" s="109"/>
      <c r="F13" s="63"/>
      <c r="G13" s="89"/>
      <c r="H13" s="110"/>
      <c r="I13" s="69" t="str">
        <f>IF(ISBLANK(H13),"",VLOOKUP(H13,'Dropdown lijsten'!$J$4:$L$11,3,FALSE))</f>
        <v/>
      </c>
      <c r="J13" s="72" t="str">
        <f t="shared" ref="J13:J18" si="0">+IF(ISNUMBER(I13),F13*I13,"")</f>
        <v/>
      </c>
      <c r="L13" s="38" t="s">
        <v>140</v>
      </c>
    </row>
    <row r="14" spans="1:12" x14ac:dyDescent="0.25">
      <c r="A14" s="90"/>
      <c r="B14" s="107"/>
      <c r="C14" s="108"/>
      <c r="D14" s="109"/>
      <c r="E14" s="109"/>
      <c r="F14" s="63"/>
      <c r="G14" s="89"/>
      <c r="H14" s="110"/>
      <c r="I14" s="69" t="str">
        <f>IF(ISBLANK(H14),"",VLOOKUP(H14,'Dropdown lijsten'!$J$4:$L$11,3,FALSE))</f>
        <v/>
      </c>
      <c r="J14" s="72" t="str">
        <f t="shared" si="0"/>
        <v/>
      </c>
    </row>
    <row r="15" spans="1:12" x14ac:dyDescent="0.25">
      <c r="A15" s="90"/>
      <c r="B15" s="107"/>
      <c r="C15" s="108"/>
      <c r="D15" s="109"/>
      <c r="E15" s="109"/>
      <c r="F15" s="63"/>
      <c r="G15" s="89"/>
      <c r="H15" s="110"/>
      <c r="I15" s="69" t="str">
        <f>IF(ISBLANK(H15),"",VLOOKUP(H15,'Dropdown lijsten'!$J$4:$L$11,3,FALSE))</f>
        <v/>
      </c>
      <c r="J15" s="72" t="str">
        <f t="shared" si="0"/>
        <v/>
      </c>
    </row>
    <row r="16" spans="1:12" x14ac:dyDescent="0.25">
      <c r="A16" s="90"/>
      <c r="B16" s="107"/>
      <c r="C16" s="108"/>
      <c r="D16" s="109"/>
      <c r="E16" s="109"/>
      <c r="F16" s="63">
        <f t="shared" ref="F16:F18" si="1">+D16*E16/1000</f>
        <v>0</v>
      </c>
      <c r="G16" s="89"/>
      <c r="H16" s="110"/>
      <c r="I16" s="69" t="str">
        <f>IF(ISBLANK(H16),"",VLOOKUP(H16,'Dropdown lijsten'!$J$4:$L$11,3,FALSE))</f>
        <v/>
      </c>
      <c r="J16" s="72" t="str">
        <f t="shared" si="0"/>
        <v/>
      </c>
    </row>
    <row r="17" spans="1:10" x14ac:dyDescent="0.25">
      <c r="A17" s="90"/>
      <c r="B17" s="107"/>
      <c r="C17" s="108"/>
      <c r="D17" s="109"/>
      <c r="E17" s="109"/>
      <c r="F17" s="63">
        <f t="shared" si="1"/>
        <v>0</v>
      </c>
      <c r="G17" s="89"/>
      <c r="H17" s="110"/>
      <c r="I17" s="69" t="str">
        <f>IF(ISBLANK(H17),"",VLOOKUP(H17,'Dropdown lijsten'!$J$4:$L$11,3,FALSE))</f>
        <v/>
      </c>
      <c r="J17" s="72" t="str">
        <f t="shared" si="0"/>
        <v/>
      </c>
    </row>
    <row r="18" spans="1:10" x14ac:dyDescent="0.25">
      <c r="A18" s="90"/>
      <c r="B18" s="111"/>
      <c r="C18" s="112"/>
      <c r="D18" s="109"/>
      <c r="E18" s="109"/>
      <c r="F18" s="74">
        <f t="shared" si="1"/>
        <v>0</v>
      </c>
      <c r="G18" s="89"/>
      <c r="H18" s="113"/>
      <c r="I18" s="80" t="str">
        <f>IF(ISBLANK(H18),"",VLOOKUP(H18,'Dropdown lijsten'!$J$4:$L$11,3,FALSE))</f>
        <v/>
      </c>
      <c r="J18" s="77" t="str">
        <f t="shared" si="0"/>
        <v/>
      </c>
    </row>
    <row r="19" spans="1:10" x14ac:dyDescent="0.25">
      <c r="A19" s="90"/>
      <c r="B19" s="114" t="s">
        <v>72</v>
      </c>
      <c r="C19" s="115"/>
      <c r="D19" s="116"/>
      <c r="E19" s="117"/>
      <c r="F19" s="81">
        <f>SUM(F12:F18)</f>
        <v>0</v>
      </c>
      <c r="G19" s="89"/>
      <c r="H19" s="118"/>
      <c r="I19" s="119"/>
      <c r="J19" s="81">
        <f>SUM(J12:J18)</f>
        <v>0</v>
      </c>
    </row>
    <row r="20" spans="1:10" x14ac:dyDescent="0.25">
      <c r="A20" s="90"/>
      <c r="B20" s="90"/>
      <c r="C20" s="89"/>
      <c r="D20" s="89"/>
      <c r="E20" s="89"/>
      <c r="F20" s="120"/>
      <c r="G20" s="89"/>
      <c r="H20" s="89"/>
      <c r="I20" s="89"/>
      <c r="J20" s="89"/>
    </row>
    <row r="21" spans="1:10" ht="45" x14ac:dyDescent="0.25">
      <c r="A21" s="90"/>
      <c r="B21" s="199" t="s">
        <v>177</v>
      </c>
      <c r="C21" s="200"/>
      <c r="D21" s="200"/>
      <c r="E21" s="201"/>
      <c r="F21" s="99" t="s">
        <v>176</v>
      </c>
      <c r="G21" s="89"/>
      <c r="H21" s="101" t="s">
        <v>43</v>
      </c>
      <c r="I21" s="102" t="s">
        <v>121</v>
      </c>
      <c r="J21" s="102" t="s">
        <v>125</v>
      </c>
    </row>
    <row r="22" spans="1:10" x14ac:dyDescent="0.25">
      <c r="A22" s="90"/>
      <c r="B22" s="103"/>
      <c r="C22" s="121"/>
      <c r="D22" s="121"/>
      <c r="E22" s="121"/>
      <c r="F22" s="63"/>
      <c r="G22" s="89"/>
      <c r="H22" s="106"/>
      <c r="I22" s="68" t="str">
        <f>IF(ISBLANK(H22),"",VLOOKUP(H22,'Dropdown lijsten'!$J$4:$L$11,3,FALSE))</f>
        <v/>
      </c>
      <c r="J22" s="66" t="str">
        <f>+IF(ISNUMBER(I22),F22*I22,"")</f>
        <v/>
      </c>
    </row>
    <row r="23" spans="1:10" x14ac:dyDescent="0.25">
      <c r="A23" s="90"/>
      <c r="B23" s="107"/>
      <c r="C23" s="122"/>
      <c r="D23" s="122"/>
      <c r="E23" s="122"/>
      <c r="F23" s="63"/>
      <c r="G23" s="89"/>
      <c r="H23" s="110"/>
      <c r="I23" s="69" t="str">
        <f>IF(ISBLANK(H23),"",VLOOKUP(H23,'Dropdown lijsten'!$J$4:$L$11,3,FALSE))</f>
        <v/>
      </c>
      <c r="J23" s="72" t="str">
        <f t="shared" ref="J23:J24" si="2">+IF(ISNUMBER(I23),F23*I23,"")</f>
        <v/>
      </c>
    </row>
    <row r="24" spans="1:10" x14ac:dyDescent="0.25">
      <c r="A24" s="90"/>
      <c r="B24" s="107"/>
      <c r="C24" s="122"/>
      <c r="D24" s="122"/>
      <c r="E24" s="122"/>
      <c r="F24" s="63"/>
      <c r="G24" s="89"/>
      <c r="H24" s="110"/>
      <c r="I24" s="69" t="str">
        <f>IF(ISBLANK(H24),"",VLOOKUP(H24,'Dropdown lijsten'!$J$4:$L$11,3,FALSE))</f>
        <v/>
      </c>
      <c r="J24" s="72" t="str">
        <f t="shared" si="2"/>
        <v/>
      </c>
    </row>
    <row r="25" spans="1:10" x14ac:dyDescent="0.25">
      <c r="A25" s="90"/>
      <c r="B25" s="114" t="s">
        <v>72</v>
      </c>
      <c r="C25" s="115"/>
      <c r="D25" s="115"/>
      <c r="E25" s="115"/>
      <c r="F25" s="81">
        <f>SUM(F22:F24)</f>
        <v>0</v>
      </c>
      <c r="G25" s="89"/>
      <c r="H25" s="118"/>
      <c r="I25" s="119"/>
      <c r="J25" s="81">
        <f>SUM(J22:J24)</f>
        <v>0</v>
      </c>
    </row>
    <row r="26" spans="1:10" x14ac:dyDescent="0.25">
      <c r="A26" s="90"/>
      <c r="B26" s="96"/>
      <c r="C26" s="89"/>
      <c r="D26" s="89"/>
      <c r="E26" s="89"/>
      <c r="F26" s="120"/>
      <c r="G26" s="89"/>
      <c r="H26" s="89"/>
      <c r="I26" s="89"/>
      <c r="J26" s="89"/>
    </row>
    <row r="27" spans="1:10" ht="45" x14ac:dyDescent="0.25">
      <c r="A27" s="90"/>
      <c r="B27" s="199" t="s">
        <v>178</v>
      </c>
      <c r="C27" s="200"/>
      <c r="D27" s="200"/>
      <c r="E27" s="201"/>
      <c r="F27" s="123" t="s">
        <v>176</v>
      </c>
      <c r="G27" s="89"/>
      <c r="H27" s="101" t="s">
        <v>43</v>
      </c>
      <c r="I27" s="102" t="s">
        <v>121</v>
      </c>
      <c r="J27" s="102" t="s">
        <v>125</v>
      </c>
    </row>
    <row r="28" spans="1:10" x14ac:dyDescent="0.25">
      <c r="A28" s="90"/>
      <c r="B28" s="103"/>
      <c r="C28" s="121"/>
      <c r="D28" s="121"/>
      <c r="E28" s="121"/>
      <c r="F28" s="63"/>
      <c r="G28" s="89"/>
      <c r="H28" s="106"/>
      <c r="I28" s="68" t="str">
        <f>IF(ISBLANK(H28),"",VLOOKUP(H28,'Dropdown lijsten'!$J$4:$L$11,3,FALSE))</f>
        <v/>
      </c>
      <c r="J28" s="66" t="str">
        <f>+IF(ISNUMBER(I28),F28*I28,"")</f>
        <v/>
      </c>
    </row>
    <row r="29" spans="1:10" x14ac:dyDescent="0.25">
      <c r="A29" s="90"/>
      <c r="B29" s="107"/>
      <c r="C29" s="122"/>
      <c r="D29" s="122"/>
      <c r="E29" s="122"/>
      <c r="F29" s="63"/>
      <c r="G29" s="89"/>
      <c r="H29" s="110"/>
      <c r="I29" s="69" t="str">
        <f>IF(ISBLANK(H29),"",VLOOKUP(H29,'Dropdown lijsten'!$J$4:$L$11,3,FALSE))</f>
        <v/>
      </c>
      <c r="J29" s="72" t="str">
        <f t="shared" ref="J29:J30" si="3">+IF(ISNUMBER(I29),F29*I29,"")</f>
        <v/>
      </c>
    </row>
    <row r="30" spans="1:10" x14ac:dyDescent="0.25">
      <c r="A30" s="90"/>
      <c r="B30" s="107"/>
      <c r="C30" s="122"/>
      <c r="D30" s="122"/>
      <c r="E30" s="122"/>
      <c r="F30" s="63"/>
      <c r="G30" s="89"/>
      <c r="H30" s="113"/>
      <c r="I30" s="80" t="str">
        <f>IF(ISBLANK(H30),"",VLOOKUP(H30,'Dropdown lijsten'!$J$4:$L$11,3,FALSE))</f>
        <v/>
      </c>
      <c r="J30" s="77" t="str">
        <f t="shared" si="3"/>
        <v/>
      </c>
    </row>
    <row r="31" spans="1:10" x14ac:dyDescent="0.25">
      <c r="A31" s="90"/>
      <c r="B31" s="114" t="s">
        <v>72</v>
      </c>
      <c r="C31" s="115"/>
      <c r="D31" s="115"/>
      <c r="E31" s="115"/>
      <c r="F31" s="81">
        <f>SUM(F28:F30)</f>
        <v>0</v>
      </c>
      <c r="G31" s="89"/>
      <c r="H31" s="118"/>
      <c r="I31" s="119"/>
      <c r="J31" s="77">
        <f>SUM(J28:J30)</f>
        <v>0</v>
      </c>
    </row>
    <row r="32" spans="1:10" x14ac:dyDescent="0.25">
      <c r="F32" s="124"/>
    </row>
    <row r="33" spans="2:12" x14ac:dyDescent="0.25">
      <c r="F33" s="124"/>
    </row>
    <row r="34" spans="2:12" ht="45" x14ac:dyDescent="0.25">
      <c r="B34" s="202" t="s">
        <v>123</v>
      </c>
      <c r="C34" s="203"/>
      <c r="D34" s="203"/>
      <c r="E34" s="204"/>
      <c r="F34" s="125" t="s">
        <v>129</v>
      </c>
      <c r="I34" s="126" t="s">
        <v>151</v>
      </c>
      <c r="J34" s="127" t="s">
        <v>125</v>
      </c>
      <c r="L34" s="128" t="s">
        <v>163</v>
      </c>
    </row>
    <row r="35" spans="2:12" x14ac:dyDescent="0.25">
      <c r="B35" s="129" t="s">
        <v>124</v>
      </c>
      <c r="C35" s="115"/>
      <c r="D35" s="130"/>
      <c r="E35" s="131"/>
      <c r="F35" s="132">
        <f>SUM(F19,F25,F31)</f>
        <v>0</v>
      </c>
      <c r="H35" s="133"/>
      <c r="I35" s="134" t="str">
        <f>IF(F35&gt;0,J35/F35,"")</f>
        <v/>
      </c>
      <c r="J35" s="132">
        <f>SUM(J19,J25,J31)</f>
        <v>0</v>
      </c>
    </row>
    <row r="36" spans="2:12" x14ac:dyDescent="0.25">
      <c r="F36" s="124"/>
    </row>
    <row r="37" spans="2:12" x14ac:dyDescent="0.25">
      <c r="F37" s="124"/>
    </row>
    <row r="38" spans="2:12" x14ac:dyDescent="0.25">
      <c r="F38" s="124"/>
    </row>
  </sheetData>
  <mergeCells count="3">
    <mergeCell ref="B21:E21"/>
    <mergeCell ref="B27:E27"/>
    <mergeCell ref="B34:E3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03B3518-2954-4F67-811C-EAB0802239F7}">
          <x14:formula1>
            <xm:f>'Dropdown lijsten'!$J$4:$J$11</xm:f>
          </x14:formula1>
          <xm:sqref>H12:H18 H28:H30 H22:H24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74AA-0BD0-48EB-BC7A-2253CF1C82DC}">
  <sheetPr>
    <tabColor theme="6" tint="0.79998168889431442"/>
  </sheetPr>
  <dimension ref="A2:L38"/>
  <sheetViews>
    <sheetView zoomScale="90" zoomScaleNormal="90" workbookViewId="0">
      <selection activeCell="B7" sqref="B7"/>
    </sheetView>
  </sheetViews>
  <sheetFormatPr defaultColWidth="9.140625" defaultRowHeight="15" x14ac:dyDescent="0.25"/>
  <cols>
    <col min="1" max="1" width="5.42578125" style="38" customWidth="1"/>
    <col min="2" max="2" width="25.5703125" style="38" customWidth="1"/>
    <col min="3" max="3" width="26.140625" style="38" customWidth="1"/>
    <col min="4" max="4" width="13.140625" style="38" customWidth="1"/>
    <col min="5" max="5" width="14" style="38" customWidth="1"/>
    <col min="6" max="6" width="15.7109375" style="38" customWidth="1"/>
    <col min="7" max="7" width="3" style="38" customWidth="1"/>
    <col min="8" max="8" width="16" style="38" customWidth="1"/>
    <col min="9" max="9" width="10.7109375" style="38" customWidth="1"/>
    <col min="10" max="10" width="17.140625" style="38" customWidth="1"/>
    <col min="11" max="11" width="3.5703125" style="38" customWidth="1"/>
    <col min="12" max="12" width="71.7109375" style="38" customWidth="1"/>
    <col min="13" max="16384" width="9.140625" style="38"/>
  </cols>
  <sheetData>
    <row r="2" spans="1:12" ht="21" x14ac:dyDescent="0.25">
      <c r="B2" s="142" t="s">
        <v>128</v>
      </c>
    </row>
    <row r="3" spans="1:12" x14ac:dyDescent="0.25">
      <c r="B3" s="29"/>
    </row>
    <row r="4" spans="1:12" x14ac:dyDescent="0.25">
      <c r="B4" s="154" t="s">
        <v>126</v>
      </c>
    </row>
    <row r="5" spans="1:12" x14ac:dyDescent="0.25">
      <c r="B5" s="27" t="s">
        <v>127</v>
      </c>
    </row>
    <row r="6" spans="1:12" x14ac:dyDescent="0.25">
      <c r="A6" s="88"/>
      <c r="B6" s="88"/>
      <c r="C6" s="89"/>
      <c r="D6" s="89"/>
      <c r="E6" s="89"/>
      <c r="F6" s="89"/>
      <c r="G6" s="89"/>
      <c r="H6" s="89"/>
      <c r="I6" s="89"/>
      <c r="J6" s="89"/>
    </row>
    <row r="7" spans="1:12" ht="21" x14ac:dyDescent="0.25">
      <c r="A7" s="90"/>
      <c r="B7" s="91" t="s">
        <v>153</v>
      </c>
      <c r="C7" s="92"/>
      <c r="D7" s="93"/>
      <c r="E7" s="94"/>
      <c r="F7" s="92"/>
      <c r="G7" s="93"/>
      <c r="H7" s="95"/>
      <c r="I7" s="92"/>
      <c r="J7" s="92"/>
    </row>
    <row r="8" spans="1:12" x14ac:dyDescent="0.25">
      <c r="A8" s="90"/>
      <c r="B8" s="90"/>
      <c r="C8" s="89" t="s">
        <v>63</v>
      </c>
      <c r="D8" s="89"/>
      <c r="E8" s="89"/>
      <c r="F8" s="89"/>
      <c r="G8" s="89"/>
      <c r="H8" s="89"/>
      <c r="I8" s="89"/>
      <c r="J8" s="89"/>
    </row>
    <row r="9" spans="1:12" x14ac:dyDescent="0.25">
      <c r="A9" s="90"/>
      <c r="B9" s="90"/>
      <c r="C9" s="89"/>
      <c r="D9" s="89"/>
      <c r="E9" s="89"/>
      <c r="F9" s="89"/>
      <c r="G9" s="89"/>
      <c r="H9" s="89"/>
      <c r="I9" s="89"/>
      <c r="J9" s="89"/>
    </row>
    <row r="10" spans="1:12" x14ac:dyDescent="0.25">
      <c r="A10" s="90"/>
      <c r="B10" s="96"/>
      <c r="C10" s="89"/>
      <c r="D10" s="89"/>
      <c r="E10" s="89"/>
      <c r="F10" s="89"/>
      <c r="G10" s="89"/>
      <c r="H10" s="89"/>
      <c r="I10" s="89"/>
      <c r="J10" s="89"/>
    </row>
    <row r="11" spans="1:12" ht="45" x14ac:dyDescent="0.25">
      <c r="A11" s="90"/>
      <c r="B11" s="97" t="s">
        <v>175</v>
      </c>
      <c r="C11" s="98"/>
      <c r="D11" s="99" t="s">
        <v>160</v>
      </c>
      <c r="E11" s="99" t="s">
        <v>161</v>
      </c>
      <c r="F11" s="99" t="s">
        <v>176</v>
      </c>
      <c r="G11" s="100"/>
      <c r="H11" s="101" t="s">
        <v>43</v>
      </c>
      <c r="I11" s="102" t="s">
        <v>121</v>
      </c>
      <c r="J11" s="102" t="s">
        <v>125</v>
      </c>
    </row>
    <row r="12" spans="1:12" x14ac:dyDescent="0.25">
      <c r="A12" s="90"/>
      <c r="B12" s="103"/>
      <c r="C12" s="104"/>
      <c r="D12" s="105"/>
      <c r="E12" s="105"/>
      <c r="F12" s="63"/>
      <c r="G12" s="89"/>
      <c r="H12" s="106"/>
      <c r="I12" s="68" t="str">
        <f>IF(ISBLANK(H12),"",VLOOKUP(H12,'Dropdown lijsten'!$J$4:$L$11,3,FALSE))</f>
        <v/>
      </c>
      <c r="J12" s="66" t="str">
        <f>+IF(ISNUMBER(I12),F12*I12,"")</f>
        <v/>
      </c>
      <c r="L12" s="38" t="s">
        <v>162</v>
      </c>
    </row>
    <row r="13" spans="1:12" x14ac:dyDescent="0.25">
      <c r="A13" s="90"/>
      <c r="B13" s="107"/>
      <c r="C13" s="108"/>
      <c r="D13" s="109"/>
      <c r="E13" s="109"/>
      <c r="F13" s="63">
        <f t="shared" ref="F13:F18" si="0">+D13*E13/1000</f>
        <v>0</v>
      </c>
      <c r="G13" s="89"/>
      <c r="H13" s="110"/>
      <c r="I13" s="69" t="str">
        <f>IF(ISBLANK(H13),"",VLOOKUP(H13,'Dropdown lijsten'!$J$4:$L$11,3,FALSE))</f>
        <v/>
      </c>
      <c r="J13" s="72" t="str">
        <f t="shared" ref="J13:J18" si="1">+IF(ISNUMBER(I13),F13*I13,"")</f>
        <v/>
      </c>
      <c r="L13" s="38" t="s">
        <v>140</v>
      </c>
    </row>
    <row r="14" spans="1:12" x14ac:dyDescent="0.25">
      <c r="A14" s="90"/>
      <c r="B14" s="107"/>
      <c r="C14" s="108"/>
      <c r="D14" s="109"/>
      <c r="E14" s="109"/>
      <c r="F14" s="63">
        <f t="shared" si="0"/>
        <v>0</v>
      </c>
      <c r="G14" s="89"/>
      <c r="H14" s="110"/>
      <c r="I14" s="69" t="str">
        <f>IF(ISBLANK(H14),"",VLOOKUP(H14,'Dropdown lijsten'!$J$4:$L$11,3,FALSE))</f>
        <v/>
      </c>
      <c r="J14" s="72" t="str">
        <f t="shared" si="1"/>
        <v/>
      </c>
    </row>
    <row r="15" spans="1:12" x14ac:dyDescent="0.25">
      <c r="A15" s="90"/>
      <c r="B15" s="107"/>
      <c r="C15" s="108"/>
      <c r="D15" s="109"/>
      <c r="E15" s="109"/>
      <c r="F15" s="63">
        <f t="shared" si="0"/>
        <v>0</v>
      </c>
      <c r="G15" s="89"/>
      <c r="H15" s="110"/>
      <c r="I15" s="69" t="str">
        <f>IF(ISBLANK(H15),"",VLOOKUP(H15,'Dropdown lijsten'!$J$4:$L$11,3,FALSE))</f>
        <v/>
      </c>
      <c r="J15" s="72" t="str">
        <f t="shared" si="1"/>
        <v/>
      </c>
    </row>
    <row r="16" spans="1:12" x14ac:dyDescent="0.25">
      <c r="A16" s="90"/>
      <c r="B16" s="107"/>
      <c r="C16" s="108"/>
      <c r="D16" s="109"/>
      <c r="E16" s="109"/>
      <c r="F16" s="63">
        <f t="shared" si="0"/>
        <v>0</v>
      </c>
      <c r="G16" s="89"/>
      <c r="H16" s="110"/>
      <c r="I16" s="69" t="str">
        <f>IF(ISBLANK(H16),"",VLOOKUP(H16,'Dropdown lijsten'!$J$4:$L$11,3,FALSE))</f>
        <v/>
      </c>
      <c r="J16" s="72" t="str">
        <f t="shared" si="1"/>
        <v/>
      </c>
    </row>
    <row r="17" spans="1:10" x14ac:dyDescent="0.25">
      <c r="A17" s="90"/>
      <c r="B17" s="107"/>
      <c r="C17" s="108"/>
      <c r="D17" s="109"/>
      <c r="E17" s="109"/>
      <c r="F17" s="63">
        <f t="shared" si="0"/>
        <v>0</v>
      </c>
      <c r="G17" s="89"/>
      <c r="H17" s="110"/>
      <c r="I17" s="69" t="str">
        <f>IF(ISBLANK(H17),"",VLOOKUP(H17,'Dropdown lijsten'!$J$4:$L$11,3,FALSE))</f>
        <v/>
      </c>
      <c r="J17" s="72" t="str">
        <f t="shared" si="1"/>
        <v/>
      </c>
    </row>
    <row r="18" spans="1:10" x14ac:dyDescent="0.25">
      <c r="A18" s="90"/>
      <c r="B18" s="111"/>
      <c r="C18" s="112"/>
      <c r="D18" s="109"/>
      <c r="E18" s="109"/>
      <c r="F18" s="74">
        <f t="shared" si="0"/>
        <v>0</v>
      </c>
      <c r="G18" s="89"/>
      <c r="H18" s="113"/>
      <c r="I18" s="80" t="str">
        <f>IF(ISBLANK(H18),"",VLOOKUP(H18,'Dropdown lijsten'!$J$4:$L$11,3,FALSE))</f>
        <v/>
      </c>
      <c r="J18" s="77" t="str">
        <f t="shared" si="1"/>
        <v/>
      </c>
    </row>
    <row r="19" spans="1:10" x14ac:dyDescent="0.25">
      <c r="A19" s="90"/>
      <c r="B19" s="114" t="s">
        <v>72</v>
      </c>
      <c r="C19" s="115"/>
      <c r="D19" s="116"/>
      <c r="E19" s="117"/>
      <c r="F19" s="81">
        <f>SUM(F12:F18)</f>
        <v>0</v>
      </c>
      <c r="G19" s="89"/>
      <c r="H19" s="118"/>
      <c r="I19" s="119"/>
      <c r="J19" s="81">
        <f>SUM(J12:J18)</f>
        <v>0</v>
      </c>
    </row>
    <row r="20" spans="1:10" x14ac:dyDescent="0.25">
      <c r="A20" s="90"/>
      <c r="B20" s="90"/>
      <c r="C20" s="89"/>
      <c r="D20" s="89"/>
      <c r="E20" s="89"/>
      <c r="F20" s="120"/>
      <c r="G20" s="89"/>
      <c r="H20" s="89"/>
      <c r="I20" s="89"/>
      <c r="J20" s="89"/>
    </row>
    <row r="21" spans="1:10" ht="45" x14ac:dyDescent="0.25">
      <c r="A21" s="90"/>
      <c r="B21" s="199" t="s">
        <v>177</v>
      </c>
      <c r="C21" s="200"/>
      <c r="D21" s="200"/>
      <c r="E21" s="201"/>
      <c r="F21" s="99" t="s">
        <v>176</v>
      </c>
      <c r="G21" s="89"/>
      <c r="H21" s="101" t="s">
        <v>43</v>
      </c>
      <c r="I21" s="102" t="s">
        <v>121</v>
      </c>
      <c r="J21" s="102" t="s">
        <v>125</v>
      </c>
    </row>
    <row r="22" spans="1:10" x14ac:dyDescent="0.25">
      <c r="A22" s="90"/>
      <c r="B22" s="103"/>
      <c r="C22" s="121"/>
      <c r="D22" s="121"/>
      <c r="E22" s="121"/>
      <c r="F22" s="63"/>
      <c r="G22" s="89"/>
      <c r="H22" s="106"/>
      <c r="I22" s="68" t="str">
        <f>IF(ISBLANK(H22),"",VLOOKUP(H22,'Dropdown lijsten'!$J$4:$L$11,3,FALSE))</f>
        <v/>
      </c>
      <c r="J22" s="66" t="str">
        <f>+IF(ISNUMBER(I22),F22*I22,"")</f>
        <v/>
      </c>
    </row>
    <row r="23" spans="1:10" x14ac:dyDescent="0.25">
      <c r="A23" s="90"/>
      <c r="B23" s="107"/>
      <c r="C23" s="122"/>
      <c r="D23" s="122"/>
      <c r="E23" s="122"/>
      <c r="F23" s="63"/>
      <c r="G23" s="89"/>
      <c r="H23" s="110"/>
      <c r="I23" s="69" t="str">
        <f>IF(ISBLANK(H23),"",VLOOKUP(H23,'Dropdown lijsten'!$J$4:$L$11,3,FALSE))</f>
        <v/>
      </c>
      <c r="J23" s="72" t="str">
        <f t="shared" ref="J23:J24" si="2">+IF(ISNUMBER(I23),F23*I23,"")</f>
        <v/>
      </c>
    </row>
    <row r="24" spans="1:10" x14ac:dyDescent="0.25">
      <c r="A24" s="90"/>
      <c r="B24" s="107"/>
      <c r="C24" s="122"/>
      <c r="D24" s="122"/>
      <c r="E24" s="122"/>
      <c r="F24" s="63"/>
      <c r="G24" s="89"/>
      <c r="H24" s="110"/>
      <c r="I24" s="69" t="str">
        <f>IF(ISBLANK(H24),"",VLOOKUP(H24,'Dropdown lijsten'!$J$4:$L$11,3,FALSE))</f>
        <v/>
      </c>
      <c r="J24" s="72" t="str">
        <f t="shared" si="2"/>
        <v/>
      </c>
    </row>
    <row r="25" spans="1:10" x14ac:dyDescent="0.25">
      <c r="A25" s="90"/>
      <c r="B25" s="114" t="s">
        <v>72</v>
      </c>
      <c r="C25" s="115"/>
      <c r="D25" s="115"/>
      <c r="E25" s="115"/>
      <c r="F25" s="81">
        <f>SUM(F22:F24)</f>
        <v>0</v>
      </c>
      <c r="G25" s="89"/>
      <c r="H25" s="118"/>
      <c r="I25" s="119"/>
      <c r="J25" s="81">
        <f>SUM(J22:J24)</f>
        <v>0</v>
      </c>
    </row>
    <row r="26" spans="1:10" x14ac:dyDescent="0.25">
      <c r="A26" s="90"/>
      <c r="B26" s="96"/>
      <c r="C26" s="89"/>
      <c r="D26" s="89"/>
      <c r="E26" s="89"/>
      <c r="F26" s="120"/>
      <c r="G26" s="89"/>
      <c r="H26" s="89"/>
      <c r="I26" s="89"/>
      <c r="J26" s="89"/>
    </row>
    <row r="27" spans="1:10" ht="45" x14ac:dyDescent="0.25">
      <c r="A27" s="90"/>
      <c r="B27" s="199" t="s">
        <v>178</v>
      </c>
      <c r="C27" s="200"/>
      <c r="D27" s="200"/>
      <c r="E27" s="201"/>
      <c r="F27" s="123" t="s">
        <v>176</v>
      </c>
      <c r="G27" s="89"/>
      <c r="H27" s="101" t="s">
        <v>43</v>
      </c>
      <c r="I27" s="102" t="s">
        <v>121</v>
      </c>
      <c r="J27" s="102" t="s">
        <v>125</v>
      </c>
    </row>
    <row r="28" spans="1:10" x14ac:dyDescent="0.25">
      <c r="A28" s="90"/>
      <c r="B28" s="103"/>
      <c r="C28" s="121"/>
      <c r="D28" s="121"/>
      <c r="E28" s="121"/>
      <c r="F28" s="63"/>
      <c r="G28" s="89"/>
      <c r="H28" s="106"/>
      <c r="I28" s="68" t="str">
        <f>IF(ISBLANK(H28),"",VLOOKUP(H28,'Dropdown lijsten'!$J$4:$L$11,3,FALSE))</f>
        <v/>
      </c>
      <c r="J28" s="66" t="str">
        <f>+IF(ISNUMBER(I28),F28*I28,"")</f>
        <v/>
      </c>
    </row>
    <row r="29" spans="1:10" x14ac:dyDescent="0.25">
      <c r="A29" s="90"/>
      <c r="B29" s="107"/>
      <c r="C29" s="122"/>
      <c r="D29" s="122"/>
      <c r="E29" s="122"/>
      <c r="F29" s="63"/>
      <c r="G29" s="89"/>
      <c r="H29" s="110"/>
      <c r="I29" s="69" t="str">
        <f>IF(ISBLANK(H29),"",VLOOKUP(H29,'Dropdown lijsten'!$J$4:$L$11,3,FALSE))</f>
        <v/>
      </c>
      <c r="J29" s="72" t="str">
        <f t="shared" ref="J29:J30" si="3">+IF(ISNUMBER(I29),F29*I29,"")</f>
        <v/>
      </c>
    </row>
    <row r="30" spans="1:10" x14ac:dyDescent="0.25">
      <c r="A30" s="90"/>
      <c r="B30" s="107"/>
      <c r="C30" s="122"/>
      <c r="D30" s="122"/>
      <c r="E30" s="122"/>
      <c r="F30" s="63"/>
      <c r="G30" s="89"/>
      <c r="H30" s="113"/>
      <c r="I30" s="80" t="str">
        <f>IF(ISBLANK(H30),"",VLOOKUP(H30,'Dropdown lijsten'!$J$4:$L$11,3,FALSE))</f>
        <v/>
      </c>
      <c r="J30" s="77" t="str">
        <f t="shared" si="3"/>
        <v/>
      </c>
    </row>
    <row r="31" spans="1:10" x14ac:dyDescent="0.25">
      <c r="A31" s="90"/>
      <c r="B31" s="114" t="s">
        <v>72</v>
      </c>
      <c r="C31" s="115"/>
      <c r="D31" s="115"/>
      <c r="E31" s="115"/>
      <c r="F31" s="81">
        <f>SUM(F28:F30)</f>
        <v>0</v>
      </c>
      <c r="G31" s="89"/>
      <c r="H31" s="118"/>
      <c r="I31" s="119"/>
      <c r="J31" s="77">
        <f>SUM(J28:J30)</f>
        <v>0</v>
      </c>
    </row>
    <row r="32" spans="1:10" x14ac:dyDescent="0.25">
      <c r="F32" s="124"/>
    </row>
    <row r="33" spans="2:12" x14ac:dyDescent="0.25">
      <c r="F33" s="124"/>
    </row>
    <row r="34" spans="2:12" ht="45" x14ac:dyDescent="0.25">
      <c r="B34" s="202" t="s">
        <v>123</v>
      </c>
      <c r="C34" s="203"/>
      <c r="D34" s="203"/>
      <c r="E34" s="204"/>
      <c r="F34" s="125" t="s">
        <v>129</v>
      </c>
      <c r="I34" s="126" t="s">
        <v>151</v>
      </c>
      <c r="J34" s="127" t="s">
        <v>125</v>
      </c>
      <c r="L34" s="128" t="s">
        <v>163</v>
      </c>
    </row>
    <row r="35" spans="2:12" x14ac:dyDescent="0.25">
      <c r="B35" s="129" t="s">
        <v>124</v>
      </c>
      <c r="C35" s="115" t="str">
        <f>IF(ISBLANK(C7),"",C7)</f>
        <v/>
      </c>
      <c r="D35" s="130"/>
      <c r="E35" s="131"/>
      <c r="F35" s="132">
        <f>SUM(F19,F25,F31)</f>
        <v>0</v>
      </c>
      <c r="I35" s="134" t="str">
        <f>IF(F35&gt;0,J35/F35,"")</f>
        <v/>
      </c>
      <c r="J35" s="132">
        <f>SUM(J19,J25,J31)</f>
        <v>0</v>
      </c>
    </row>
    <row r="36" spans="2:12" x14ac:dyDescent="0.25">
      <c r="F36" s="124"/>
    </row>
    <row r="37" spans="2:12" x14ac:dyDescent="0.25">
      <c r="F37" s="124"/>
    </row>
    <row r="38" spans="2:12" x14ac:dyDescent="0.25">
      <c r="F38" s="124"/>
    </row>
  </sheetData>
  <mergeCells count="3">
    <mergeCell ref="B21:E21"/>
    <mergeCell ref="B27:E27"/>
    <mergeCell ref="B34:E3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2B83F2A-3489-459B-AEF1-EAF78044130F}">
          <x14:formula1>
            <xm:f>'Dropdown lijsten'!$J$4:$J$11</xm:f>
          </x14:formula1>
          <xm:sqref>H12:H18 H28:H30 H22:H24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0694-A0F9-439D-B8FA-886BAC976B16}">
  <sheetPr>
    <tabColor theme="0"/>
  </sheetPr>
  <dimension ref="B3:L12"/>
  <sheetViews>
    <sheetView topLeftCell="H1" workbookViewId="0">
      <selection activeCell="K6" sqref="K6"/>
    </sheetView>
  </sheetViews>
  <sheetFormatPr defaultColWidth="8.85546875" defaultRowHeight="15" x14ac:dyDescent="0.25"/>
  <cols>
    <col min="1" max="1" width="5.7109375" style="135" customWidth="1"/>
    <col min="2" max="2" width="24.5703125" style="135" bestFit="1" customWidth="1"/>
    <col min="3" max="3" width="15.28515625" style="135" customWidth="1"/>
    <col min="4" max="4" width="5.7109375" style="135" customWidth="1"/>
    <col min="5" max="5" width="26.28515625" style="135" bestFit="1" customWidth="1"/>
    <col min="6" max="6" width="5.7109375" style="135" customWidth="1"/>
    <col min="7" max="7" width="15" style="135" customWidth="1"/>
    <col min="8" max="8" width="33.7109375" style="135" customWidth="1"/>
    <col min="9" max="9" width="5.7109375" style="135" customWidth="1"/>
    <col min="10" max="10" width="12.7109375" style="135" customWidth="1"/>
    <col min="11" max="11" width="77.140625" style="135" customWidth="1"/>
    <col min="12" max="12" width="7" style="135" customWidth="1"/>
    <col min="13" max="16384" width="8.85546875" style="135"/>
  </cols>
  <sheetData>
    <row r="3" spans="2:12" x14ac:dyDescent="0.25">
      <c r="B3" s="143" t="s">
        <v>14</v>
      </c>
      <c r="C3" s="144"/>
      <c r="E3" s="149" t="s">
        <v>30</v>
      </c>
      <c r="G3" s="143" t="s">
        <v>16</v>
      </c>
      <c r="H3" s="152"/>
      <c r="J3" s="143" t="s">
        <v>43</v>
      </c>
      <c r="K3" s="152"/>
    </row>
    <row r="4" spans="2:12" x14ac:dyDescent="0.25">
      <c r="B4" s="145" t="s">
        <v>18</v>
      </c>
      <c r="C4" s="146" t="s">
        <v>167</v>
      </c>
      <c r="E4" s="150" t="s">
        <v>31</v>
      </c>
      <c r="G4" s="145" t="s">
        <v>51</v>
      </c>
      <c r="H4" s="146" t="s">
        <v>53</v>
      </c>
      <c r="J4" s="145" t="s">
        <v>210</v>
      </c>
      <c r="K4" s="146" t="s">
        <v>211</v>
      </c>
      <c r="L4" s="136">
        <v>0.8</v>
      </c>
    </row>
    <row r="5" spans="2:12" x14ac:dyDescent="0.25">
      <c r="B5" s="145" t="s">
        <v>19</v>
      </c>
      <c r="C5" s="146" t="s">
        <v>168</v>
      </c>
      <c r="E5" s="150" t="s">
        <v>32</v>
      </c>
      <c r="G5" s="145" t="s">
        <v>52</v>
      </c>
      <c r="H5" s="146" t="s">
        <v>27</v>
      </c>
      <c r="J5" s="145" t="s">
        <v>209</v>
      </c>
      <c r="K5" s="146" t="s">
        <v>212</v>
      </c>
      <c r="L5" s="136">
        <v>0.8</v>
      </c>
    </row>
    <row r="6" spans="2:12" x14ac:dyDescent="0.25">
      <c r="B6" s="145" t="s">
        <v>20</v>
      </c>
      <c r="C6" s="146" t="s">
        <v>168</v>
      </c>
      <c r="E6" s="150" t="s">
        <v>33</v>
      </c>
      <c r="G6" s="153" t="s">
        <v>60</v>
      </c>
      <c r="H6" s="146" t="s">
        <v>26</v>
      </c>
      <c r="J6" s="145" t="s">
        <v>208</v>
      </c>
      <c r="K6" s="146" t="s">
        <v>213</v>
      </c>
      <c r="L6" s="136">
        <v>0.8</v>
      </c>
    </row>
    <row r="7" spans="2:12" x14ac:dyDescent="0.25">
      <c r="B7" s="145" t="s">
        <v>21</v>
      </c>
      <c r="C7" s="146" t="s">
        <v>168</v>
      </c>
      <c r="E7" s="151" t="s">
        <v>34</v>
      </c>
      <c r="G7" s="147" t="s">
        <v>133</v>
      </c>
      <c r="H7" s="148" t="s">
        <v>61</v>
      </c>
      <c r="J7" s="145" t="s">
        <v>207</v>
      </c>
      <c r="K7" s="146" t="s">
        <v>82</v>
      </c>
      <c r="L7" s="136">
        <v>0.8</v>
      </c>
    </row>
    <row r="8" spans="2:12" x14ac:dyDescent="0.25">
      <c r="B8" s="145" t="s">
        <v>22</v>
      </c>
      <c r="C8" s="146" t="s">
        <v>169</v>
      </c>
      <c r="J8" s="145" t="s">
        <v>44</v>
      </c>
      <c r="K8" s="146" t="s">
        <v>46</v>
      </c>
      <c r="L8" s="136">
        <v>0.5</v>
      </c>
    </row>
    <row r="9" spans="2:12" x14ac:dyDescent="0.25">
      <c r="B9" s="145" t="s">
        <v>23</v>
      </c>
      <c r="C9" s="146" t="s">
        <v>169</v>
      </c>
      <c r="J9" s="145" t="s">
        <v>45</v>
      </c>
      <c r="K9" s="146" t="s">
        <v>47</v>
      </c>
      <c r="L9" s="136">
        <v>0.25</v>
      </c>
    </row>
    <row r="10" spans="2:12" x14ac:dyDescent="0.25">
      <c r="B10" s="145" t="s">
        <v>24</v>
      </c>
      <c r="C10" s="146" t="s">
        <v>169</v>
      </c>
      <c r="J10" s="145" t="s">
        <v>116</v>
      </c>
      <c r="K10" s="146" t="s">
        <v>118</v>
      </c>
      <c r="L10" s="136">
        <v>0.6</v>
      </c>
    </row>
    <row r="11" spans="2:12" x14ac:dyDescent="0.25">
      <c r="B11" s="145" t="s">
        <v>166</v>
      </c>
      <c r="C11" s="146" t="s">
        <v>169</v>
      </c>
      <c r="J11" s="145" t="s">
        <v>117</v>
      </c>
      <c r="K11" s="146" t="s">
        <v>119</v>
      </c>
      <c r="L11" s="136">
        <v>0.4</v>
      </c>
    </row>
    <row r="12" spans="2:12" x14ac:dyDescent="0.25">
      <c r="B12" s="147" t="s">
        <v>25</v>
      </c>
      <c r="C12" s="148" t="s">
        <v>168</v>
      </c>
      <c r="J12" s="147" t="s">
        <v>145</v>
      </c>
      <c r="K12" s="148" t="s">
        <v>142</v>
      </c>
      <c r="L12" s="135"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vt:lpstr>
      <vt:lpstr>Percentages</vt:lpstr>
      <vt:lpstr>Kostensoorten</vt:lpstr>
      <vt:lpstr>Deelnemers</vt:lpstr>
      <vt:lpstr>Projectbegroting</vt:lpstr>
      <vt:lpstr>Kosten Penvoerder</vt:lpstr>
      <vt:lpstr>Kosten Deelnemer...</vt:lpstr>
      <vt:lpstr>Dropdown lijsten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Zwamborn, Marette</dc:creator>
  <cp:lastModifiedBy>Zwamborn, Marette</cp:lastModifiedBy>
  <dcterms:created xsi:type="dcterms:W3CDTF">2024-11-14T14:46:27Z</dcterms:created>
  <dcterms:modified xsi:type="dcterms:W3CDTF">2025-06-04T06:57:01Z</dcterms:modified>
</cp:coreProperties>
</file>